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795" yWindow="-285" windowWidth="13755" windowHeight="8190"/>
  </bookViews>
  <sheets>
    <sheet name="План тех мер (вода)" sheetId="1" r:id="rId1"/>
    <sheet name="График по кредиту" sheetId="3" r:id="rId2"/>
    <sheet name="&gt; 5 " sheetId="4" r:id="rId3"/>
    <sheet name="общая вода"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a" localSheetId="2">#REF!</definedName>
    <definedName name="\a">#REF!</definedName>
    <definedName name="\m" localSheetId="2">#REF!</definedName>
    <definedName name="\m">#REF!</definedName>
    <definedName name="\n" localSheetId="2">#REF!</definedName>
    <definedName name="\n">#REF!</definedName>
    <definedName name="\o" localSheetId="2">#REF!</definedName>
    <definedName name="\o">#REF!</definedName>
    <definedName name="__IntlFixup" hidden="1">TRUE</definedName>
    <definedName name="_A" localSheetId="2">#REF!</definedName>
    <definedName name="_A">#REF!</definedName>
    <definedName name="_B" localSheetId="2">#REF!</definedName>
    <definedName name="_B">#REF!</definedName>
    <definedName name="_C" localSheetId="2">#REF!</definedName>
    <definedName name="_C">#REF!</definedName>
    <definedName name="_C370000" localSheetId="2">#REF!</definedName>
    <definedName name="_C370000">#REF!</definedName>
    <definedName name="_D" localSheetId="2">#REF!</definedName>
    <definedName name="_D">#REF!</definedName>
    <definedName name="_E" localSheetId="2">#REF!</definedName>
    <definedName name="_E">#REF!</definedName>
    <definedName name="_F" localSheetId="2">#REF!</definedName>
    <definedName name="_F">#REF!</definedName>
    <definedName name="_SP1" localSheetId="2">[1]FES!#REF!</definedName>
    <definedName name="_SP1">[1]FES!#REF!</definedName>
    <definedName name="_SP10" localSheetId="2">[1]FES!#REF!</definedName>
    <definedName name="_SP10">[1]FES!#REF!</definedName>
    <definedName name="_SP11" localSheetId="2">[1]FES!#REF!</definedName>
    <definedName name="_SP11">[1]FES!#REF!</definedName>
    <definedName name="_SP12" localSheetId="2">[1]FES!#REF!</definedName>
    <definedName name="_SP12">[1]FES!#REF!</definedName>
    <definedName name="_SP13" localSheetId="2">[1]FES!#REF!</definedName>
    <definedName name="_SP13">[1]FES!#REF!</definedName>
    <definedName name="_SP14" localSheetId="2">[1]FES!#REF!</definedName>
    <definedName name="_SP14">[1]FES!#REF!</definedName>
    <definedName name="_SP15" localSheetId="2">[1]FES!#REF!</definedName>
    <definedName name="_SP15">[1]FES!#REF!</definedName>
    <definedName name="_SP16" localSheetId="2">[1]FES!#REF!</definedName>
    <definedName name="_SP16">[1]FES!#REF!</definedName>
    <definedName name="_SP17" localSheetId="2">[1]FES!#REF!</definedName>
    <definedName name="_SP17">[1]FES!#REF!</definedName>
    <definedName name="_SP18" localSheetId="2">[1]FES!#REF!</definedName>
    <definedName name="_SP18">[1]FES!#REF!</definedName>
    <definedName name="_SP19" localSheetId="2">[1]FES!#REF!</definedName>
    <definedName name="_SP19">[1]FES!#REF!</definedName>
    <definedName name="_SP2" localSheetId="2">[1]FES!#REF!</definedName>
    <definedName name="_SP2">[1]FES!#REF!</definedName>
    <definedName name="_SP20" localSheetId="2">[1]FES!#REF!</definedName>
    <definedName name="_SP20">[1]FES!#REF!</definedName>
    <definedName name="_SP3" localSheetId="2">[1]FES!#REF!</definedName>
    <definedName name="_SP3">[1]FES!#REF!</definedName>
    <definedName name="_SP4" localSheetId="2">[1]FES!#REF!</definedName>
    <definedName name="_SP4">[1]FES!#REF!</definedName>
    <definedName name="_SP5" localSheetId="2">[1]FES!#REF!</definedName>
    <definedName name="_SP5">[1]FES!#REF!</definedName>
    <definedName name="_SP7" localSheetId="2">[1]FES!#REF!</definedName>
    <definedName name="_SP7">[1]FES!#REF!</definedName>
    <definedName name="_SP8" localSheetId="2">[1]FES!#REF!</definedName>
    <definedName name="_SP8">[1]FES!#REF!</definedName>
    <definedName name="_SP9" localSheetId="2">[1]FES!#REF!</definedName>
    <definedName name="_SP9">[1]FES!#REF!</definedName>
    <definedName name="_xlnm._FilterDatabase" localSheetId="1" hidden="1">'График по кредиту'!$A$7:$G$9</definedName>
    <definedName name="_xlnm._FilterDatabase" localSheetId="3" hidden="1">'общая вода'!$A$2:$D$224</definedName>
    <definedName name="a" localSheetId="2">'&gt; 5 '!a</definedName>
    <definedName name="A" localSheetId="1">'График по кредиту'!#REF!</definedName>
    <definedName name="a" localSheetId="0">'План тех мер (вода)'!a</definedName>
    <definedName name="AccessDatabase" hidden="1">"C:\My Documents\vlad\Var_2\can270398v2t05.mdb"</definedName>
    <definedName name="AFamorttnr96" localSheetId="2">#REF!</definedName>
    <definedName name="AFamorttnr96">#REF!</definedName>
    <definedName name="AFfraisfi" localSheetId="2">#REF!</definedName>
    <definedName name="AFfraisfi">#REF!</definedName>
    <definedName name="AFparité" localSheetId="2">#REF!</definedName>
    <definedName name="AFparité">#REF!</definedName>
    <definedName name="alumina_mt" localSheetId="2">#REF!</definedName>
    <definedName name="alumina_mt">#REF!</definedName>
    <definedName name="anscount" hidden="1">1</definedName>
    <definedName name="asd" localSheetId="2">'&gt; 5 '!asd</definedName>
    <definedName name="asd" localSheetId="0">'План тех мер (вода)'!asd</definedName>
    <definedName name="b" localSheetId="2">'&gt; 5 '!b</definedName>
    <definedName name="b" localSheetId="0">'План тех мер (вода)'!b</definedName>
    <definedName name="Balance_Sheet" localSheetId="2">#REF!</definedName>
    <definedName name="Balance_Sheet">#REF!</definedName>
    <definedName name="bbbbb" localSheetId="2">'&gt; 5 '!USD/1.701</definedName>
    <definedName name="bbbbb" localSheetId="0">'План тех мер (вода)'!USD/1.701</definedName>
    <definedName name="bbbbbb">#N/A</definedName>
    <definedName name="Beg_Bal" localSheetId="2">#REF!</definedName>
    <definedName name="Beg_Bal">#REF!</definedName>
    <definedName name="Capital_Purchases" localSheetId="2">#REF!</definedName>
    <definedName name="Capital_Purchases">#REF!</definedName>
    <definedName name="cmndBase" localSheetId="2">#REF!</definedName>
    <definedName name="cmndBase">#REF!</definedName>
    <definedName name="cmndDayMonthTo" localSheetId="2">#REF!</definedName>
    <definedName name="cmndDayMonthTo">#REF!</definedName>
    <definedName name="cmndDays" localSheetId="2">#REF!</definedName>
    <definedName name="cmndDays">#REF!</definedName>
    <definedName name="cmndDocNum" localSheetId="2">#REF!</definedName>
    <definedName name="cmndDocNum">#REF!</definedName>
    <definedName name="cmndDocSer" localSheetId="2">#REF!</definedName>
    <definedName name="cmndDocSer">#REF!</definedName>
    <definedName name="cmndFIO" localSheetId="2">#REF!</definedName>
    <definedName name="cmndFIO">#REF!</definedName>
    <definedName name="cmndOrdDay" localSheetId="2">#REF!</definedName>
    <definedName name="cmndOrdDay">#REF!</definedName>
    <definedName name="cmndOrdMonth" localSheetId="2">#REF!</definedName>
    <definedName name="cmndOrdMonth">#REF!</definedName>
    <definedName name="cmndOrdNum" localSheetId="2">#REF!</definedName>
    <definedName name="cmndOrdNum">#REF!</definedName>
    <definedName name="cmndOrdYear" localSheetId="2">#REF!</definedName>
    <definedName name="cmndOrdYear">#REF!</definedName>
    <definedName name="cmndPoint" localSheetId="2">#REF!</definedName>
    <definedName name="cmndPoint">#REF!</definedName>
    <definedName name="cmndPoint1" localSheetId="2">#REF!</definedName>
    <definedName name="cmndPoint1">#REF!</definedName>
    <definedName name="cmndPos" localSheetId="2">#REF!</definedName>
    <definedName name="cmndPos">#REF!</definedName>
    <definedName name="cmndYearTo" localSheetId="2">#REF!</definedName>
    <definedName name="cmndYearTo">#REF!</definedName>
    <definedName name="cntAddition" localSheetId="2">#REF!</definedName>
    <definedName name="cntAddition">#REF!</definedName>
    <definedName name="cntDay" localSheetId="2">#REF!</definedName>
    <definedName name="cntDay">#REF!</definedName>
    <definedName name="cntMonth" localSheetId="2">#REF!</definedName>
    <definedName name="cntMonth">#REF!</definedName>
    <definedName name="cntName" localSheetId="2">#REF!</definedName>
    <definedName name="cntName">#REF!</definedName>
    <definedName name="cntNumber" localSheetId="2">#REF!</definedName>
    <definedName name="cntNumber">#REF!</definedName>
    <definedName name="cntPayer" localSheetId="2">#REF!</definedName>
    <definedName name="cntPayer">#REF!</definedName>
    <definedName name="cntPayer1" localSheetId="2">#REF!</definedName>
    <definedName name="cntPayer1">#REF!</definedName>
    <definedName name="cntPayerAddr1" localSheetId="2">#REF!</definedName>
    <definedName name="cntPayerAddr1">#REF!</definedName>
    <definedName name="cntPayerAddr2" localSheetId="2">#REF!</definedName>
    <definedName name="cntPayerAddr2">#REF!</definedName>
    <definedName name="cntPayerBank1" localSheetId="2">#REF!</definedName>
    <definedName name="cntPayerBank1">#REF!</definedName>
    <definedName name="cntPayerBank2" localSheetId="2">#REF!</definedName>
    <definedName name="cntPayerBank2">#REF!</definedName>
    <definedName name="cntPayerBank3" localSheetId="2">#REF!</definedName>
    <definedName name="cntPayerBank3">#REF!</definedName>
    <definedName name="cntPayerCount" localSheetId="2">#REF!</definedName>
    <definedName name="cntPayerCount">#REF!</definedName>
    <definedName name="cntPayerCountCor" localSheetId="2">#REF!</definedName>
    <definedName name="cntPayerCountCor">#REF!</definedName>
    <definedName name="cntPriceC" localSheetId="2">#REF!</definedName>
    <definedName name="cntPriceC">#REF!</definedName>
    <definedName name="cntPriceR" localSheetId="2">#REF!</definedName>
    <definedName name="cntPriceR">#REF!</definedName>
    <definedName name="cntQnt" localSheetId="2">#REF!</definedName>
    <definedName name="cntQnt">#REF!</definedName>
    <definedName name="cntSumC" localSheetId="2">#REF!</definedName>
    <definedName name="cntSumC">#REF!</definedName>
    <definedName name="cntSumR" localSheetId="2">#REF!</definedName>
    <definedName name="cntSumR">#REF!</definedName>
    <definedName name="cntSuppAddr1" localSheetId="2">#REF!</definedName>
    <definedName name="cntSuppAddr1">#REF!</definedName>
    <definedName name="cntSuppAddr2" localSheetId="2">#REF!</definedName>
    <definedName name="cntSuppAddr2">#REF!</definedName>
    <definedName name="cntSuppBank" localSheetId="2">#REF!</definedName>
    <definedName name="cntSuppBank">#REF!</definedName>
    <definedName name="cntSuppCount" localSheetId="2">#REF!</definedName>
    <definedName name="cntSuppCount">#REF!</definedName>
    <definedName name="cntSuppCountCor" localSheetId="2">#REF!</definedName>
    <definedName name="cntSuppCountCor">#REF!</definedName>
    <definedName name="cntSupplier" localSheetId="2">#REF!</definedName>
    <definedName name="cntSupplier">#REF!</definedName>
    <definedName name="cntSuppMFO1" localSheetId="2">#REF!</definedName>
    <definedName name="cntSuppMFO1">#REF!</definedName>
    <definedName name="cntSuppMFO2" localSheetId="2">#REF!</definedName>
    <definedName name="cntSuppMFO2">#REF!</definedName>
    <definedName name="cntSuppTlf" localSheetId="2">#REF!</definedName>
    <definedName name="cntSuppTlf">#REF!</definedName>
    <definedName name="cntUnit" localSheetId="2">#REF!</definedName>
    <definedName name="cntUnit">#REF!</definedName>
    <definedName name="cntYear" localSheetId="2">#REF!</definedName>
    <definedName name="cntYear">#REF!</definedName>
    <definedName name="CompOt" localSheetId="2">'&gt; 5 '!CompOt</definedName>
    <definedName name="CompOt" localSheetId="0">'План тех мер (вода)'!CompOt</definedName>
    <definedName name="CompRas" localSheetId="2">'&gt; 5 '!CompRas</definedName>
    <definedName name="CompRas" localSheetId="0">'План тех мер (вода)'!CompRas</definedName>
    <definedName name="Coût_Assistance_technique_1998" localSheetId="2">[0]!NotesHyp</definedName>
    <definedName name="Coût_Assistance_technique_1998" localSheetId="0">[0]!NotesHyp</definedName>
    <definedName name="curs" localSheetId="2">#REF!</definedName>
    <definedName name="curs">#REF!</definedName>
    <definedName name="d_r" localSheetId="2">#REF!</definedName>
    <definedName name="d_r">#REF!</definedName>
    <definedName name="Data" localSheetId="2">#REF!</definedName>
    <definedName name="Data">#REF!</definedName>
    <definedName name="del" localSheetId="2">#REF!</definedName>
    <definedName name="del">#REF!</definedName>
    <definedName name="Depreciation_Schedule" localSheetId="2">#REF!</definedName>
    <definedName name="Depreciation_Schedule">#REF!</definedName>
    <definedName name="DM" localSheetId="2">'&gt; 5 '!USD/1.701</definedName>
    <definedName name="DM" localSheetId="0">'План тех мер (вода)'!USD/1.701</definedName>
    <definedName name="DMRUR" localSheetId="2">#REF!</definedName>
    <definedName name="DMRUR">#REF!</definedName>
    <definedName name="DTL_C_1">#N/A</definedName>
    <definedName name="DTL_C_ASSETS_3_1">#N/A</definedName>
    <definedName name="DTL_C_CAPITAL_5_1">#N/A</definedName>
    <definedName name="DTL_C_EXPENSES_2_1">#N/A</definedName>
    <definedName name="DTL_C_LIABILITIES_3_1">#N/A</definedName>
    <definedName name="DTL_C_SUSPENSE_5_1">#N/A</definedName>
    <definedName name="DTL_D_ASSETS_2_1">#N/A</definedName>
    <definedName name="DTL_D_CAPITAL_4_1">#N/A</definedName>
    <definedName name="DTL_D_EXPENSES_1_1">#N/A</definedName>
    <definedName name="DTL_D_INCOME_1_1">#N/A</definedName>
    <definedName name="DTL_D_LIABILITIES_4_1">#N/A</definedName>
    <definedName name="DTL_D_SUSPENSE_6_1">#N/A</definedName>
    <definedName name="DTL_E_ASSETS_2_1">#N/A</definedName>
    <definedName name="DTL_E_CAPITAL_4_1">#N/A</definedName>
    <definedName name="DTL_E_EXPENSES_1_1">#N/A</definedName>
    <definedName name="DTL_E_INCOME_1_1">#N/A</definedName>
    <definedName name="DTL_E_LIABILITIES_4_1">#N/A</definedName>
    <definedName name="DTL_E_SUSPENSE_6_1">#N/A</definedName>
    <definedName name="DTL_F_ASSETS_2_1">#N/A</definedName>
    <definedName name="DTL_F_CAPITAL_4_1">#N/A</definedName>
    <definedName name="DTL_F_EXPENSES_1_1">#N/A</definedName>
    <definedName name="DTL_F_INCOME_1_1">#N/A</definedName>
    <definedName name="DTL_F_LIABILITIES_4_1">#N/A</definedName>
    <definedName name="DTL_F_SUSPENSE_6_1">#N/A</definedName>
    <definedName name="DTL_G_ASSETS_2_1">#N/A</definedName>
    <definedName name="DTL_G_CAPITAL_4_1">#N/A</definedName>
    <definedName name="DTL_G_EXPENSES_1_1">#N/A</definedName>
    <definedName name="DTL_G_INCOME_1_1">#N/A</definedName>
    <definedName name="DTL_G_LIABILITIES_4_1">#N/A</definedName>
    <definedName name="DTL_G_SUSPENSE_6_1">#N/A</definedName>
    <definedName name="DTL_H___1707__2_1">#N/A</definedName>
    <definedName name="DTL_H_1">#N/A</definedName>
    <definedName name="DTL_H_ASSETS_3_1">#N/A</definedName>
    <definedName name="DTL_H_CAPITAL_5_1">#N/A</definedName>
    <definedName name="DTL_H_CRN__2072___3__2_1">#N/A</definedName>
    <definedName name="DTL_H_CRN__2074___3__4_1">#N/A</definedName>
    <definedName name="DTL_H_CRN__2202___3__6_1">#N/A</definedName>
    <definedName name="DTL_H_CRN__2213___3__8_1">#N/A</definedName>
    <definedName name="DTL_H_CRN__2215___3__10_1">#N/A</definedName>
    <definedName name="DTL_H_CRN__2321___3__12_1">#N/A</definedName>
    <definedName name="DTL_H_CRN__2356___3__14_1">#N/A</definedName>
    <definedName name="DTL_H_CRN__4377___3__16_1">#N/A</definedName>
    <definedName name="DTL_H_CRN__5521___3__18_1">#N/A</definedName>
    <definedName name="DTL_H_CRN__5523___3__20_1">#N/A</definedName>
    <definedName name="DTL_H_CRN__6020___3__22_1">#N/A</definedName>
    <definedName name="DTL_H_CRN__6063___3__24_1">#N/A</definedName>
    <definedName name="DTL_H_CRN__6505___3__26_1">#N/A</definedName>
    <definedName name="DTL_H_CRN__6543___3__28_1">#N/A</definedName>
    <definedName name="DTL_H_EXPENSES_1_1">#N/A</definedName>
    <definedName name="DTL_H_INCOME_1_1">#N/A</definedName>
    <definedName name="DTL_H_LIABILITIES_4_1">#N/A</definedName>
    <definedName name="DTL_H_SUSPENSE_6_1">#N/A</definedName>
    <definedName name="DTL_I_ASSETS_2_1">#N/A</definedName>
    <definedName name="DTL_I_CAPITAL_4_1">#N/A</definedName>
    <definedName name="DTL_I_CNC_STOCK_1_1">#N/A</definedName>
    <definedName name="DTL_I_CNI2__STOCK_2_1">#N/A</definedName>
    <definedName name="DTL_I_EXPENSES_1_1">#N/A</definedName>
    <definedName name="DTL_I_INCOME_1_1">#N/A</definedName>
    <definedName name="DTL_I_LIABILITIES_4_1">#N/A</definedName>
    <definedName name="DTL_I_SUSPENSE_6_1">#N/A</definedName>
    <definedName name="DTL_J_ASSETS_2_1">#N/A</definedName>
    <definedName name="DTL_J_CAPITAL_4_1">#N/A</definedName>
    <definedName name="DTL_J_EXPENSES_1_1">#N/A</definedName>
    <definedName name="DTL_J_INCOME_1_1">#N/A</definedName>
    <definedName name="DTL_J_LIABILITIES_4_1">#N/A</definedName>
    <definedName name="DTL_J_SUSPENSE_6_1">#N/A</definedName>
    <definedName name="DTL_K_ASSETS_3_1">#N/A</definedName>
    <definedName name="DTL_K_CAPITAL_5_1">#N/A</definedName>
    <definedName name="DTL_K_EXPENSES_2_1">#N/A</definedName>
    <definedName name="DTL_K_LIABILITIES_3_1">#N/A</definedName>
    <definedName name="DTL_K_SUSPENSE_5_1">#N/A</definedName>
    <definedName name="DTL_L_ASSETS_2_1">#N/A</definedName>
    <definedName name="DTL_L_CAPITAL_4_1">#N/A</definedName>
    <definedName name="DTL_L_EXPENSES_1_1">#N/A</definedName>
    <definedName name="DTL_L_INCOME_1_1">#N/A</definedName>
    <definedName name="DTL_L_LIABILITIES_4_1">#N/A</definedName>
    <definedName name="DTL_L_SUSPENSE_6_1">#N/A</definedName>
    <definedName name="DTL_M_ASSETS_3_1">#N/A</definedName>
    <definedName name="DTL_M_CAPITAL_5_1">#N/A</definedName>
    <definedName name="DTL_M_EXPENSES_2_1">#N/A</definedName>
    <definedName name="DTL_M_LIABILITIES_3_1">#N/A</definedName>
    <definedName name="DTL_M_SUSPENSE_5_1">#N/A</definedName>
    <definedName name="DTL_N_ASSETS_2_1">#N/A</definedName>
    <definedName name="DTL_N_CAPITAL_4_1">#N/A</definedName>
    <definedName name="DTL_N_CNC_STOCK_1_1">#N/A</definedName>
    <definedName name="DTL_N_CNI2__STOCK_2_1">#N/A</definedName>
    <definedName name="DTL_N_EXPENSES_1_1">#N/A</definedName>
    <definedName name="DTL_N_INCOME_1_1">#N/A</definedName>
    <definedName name="DTL_N_LIABILITIES_4_1">#N/A</definedName>
    <definedName name="DTL_N_SUSPENSE_6_1">#N/A</definedName>
    <definedName name="DTL_O_CNI1__STOCK_1_1">#N/A</definedName>
    <definedName name="DTL_O_CNIIV_STOCK_3_1">#N/A</definedName>
    <definedName name="DTL_P_CNI1__STOCK_1_1">#N/A</definedName>
    <definedName name="DTL_P_CNIIV_STOCK_3_1">#N/A</definedName>
    <definedName name="DTL_R_CNI1__STOCK_1_1">#N/A</definedName>
    <definedName name="DTL_R_CNIIV_STOCK_3_1">#N/A</definedName>
    <definedName name="DTL_S_CNI1__STOCK_1_1">#N/A</definedName>
    <definedName name="DTL_S_CNIIV_STOCK_3_1">#N/A</definedName>
    <definedName name="DTL_SumIf___1707__2_1">#N/A</definedName>
    <definedName name="DTL_SumIf_ASSETS_2_1">#N/A</definedName>
    <definedName name="DTL_SumIf_CAPITAL_4_1">#N/A</definedName>
    <definedName name="DTL_SumIf_CNC_STOCK_1_1">#N/A</definedName>
    <definedName name="DTL_SumIf_CNI2__STOCK_2_1">#N/A</definedName>
    <definedName name="DTL_SumIf_CRN__2035___3__1_1">#N/A</definedName>
    <definedName name="DTL_SumIf_CRN__2073___3__3_1">#N/A</definedName>
    <definedName name="DTL_SumIf_CRN__2075___3__5_1">#N/A</definedName>
    <definedName name="DTL_SumIf_CRN__2212___3__7_1">#N/A</definedName>
    <definedName name="DTL_SumIf_CRN__2214___3__9_1">#N/A</definedName>
    <definedName name="DTL_SumIf_CRN__2318___3__11_1">#N/A</definedName>
    <definedName name="DTL_SumIf_CRN__2323___3__13_1">#N/A</definedName>
    <definedName name="DTL_SumIf_CRN__2370___3__15_1">#N/A</definedName>
    <definedName name="DTL_SumIf_CRN__4378___3__17_1">#N/A</definedName>
    <definedName name="DTL_SumIf_CRN__5522___3__19_1">#N/A</definedName>
    <definedName name="DTL_SumIf_CRN__5524___3__21_1">#N/A</definedName>
    <definedName name="DTL_SumIf_CRN__6055___3__23_1">#N/A</definedName>
    <definedName name="DTL_SumIf_CRN__6478___3__25_1">#N/A</definedName>
    <definedName name="DTL_SumIf_CRN__6507___3__27_1">#N/A</definedName>
    <definedName name="DTL_SumIf_EXPENSES_1_1">#N/A</definedName>
    <definedName name="DTL_SumIf_INCOME_1_1">#N/A</definedName>
    <definedName name="DTL_SumIf_LIABILITIES_4_1">#N/A</definedName>
    <definedName name="DTL_SumIf_SUSPENSE_6_1">#N/A</definedName>
    <definedName name="DTL_T_CNI1__STOCK_1_1">#N/A</definedName>
    <definedName name="DTL_T_CNIIV_STOCK_3_1">#N/A</definedName>
    <definedName name="dvrCustomer" localSheetId="2">#REF!</definedName>
    <definedName name="dvrCustomer">#REF!</definedName>
    <definedName name="dvrDay" localSheetId="2">#REF!</definedName>
    <definedName name="dvrDay">#REF!</definedName>
    <definedName name="dvrDocDay" localSheetId="2">#REF!</definedName>
    <definedName name="dvrDocDay">#REF!</definedName>
    <definedName name="dvrDocIss" localSheetId="2">#REF!</definedName>
    <definedName name="dvrDocIss">#REF!</definedName>
    <definedName name="dvrDocMonth" localSheetId="2">#REF!</definedName>
    <definedName name="dvrDocMonth">#REF!</definedName>
    <definedName name="dvrDocNum" localSheetId="2">#REF!</definedName>
    <definedName name="dvrDocNum">#REF!</definedName>
    <definedName name="dvrDocSer" localSheetId="2">#REF!</definedName>
    <definedName name="dvrDocSer">#REF!</definedName>
    <definedName name="dvrDocYear" localSheetId="2">#REF!</definedName>
    <definedName name="dvrDocYear">#REF!</definedName>
    <definedName name="dvrMonth" localSheetId="2">#REF!</definedName>
    <definedName name="dvrMonth">#REF!</definedName>
    <definedName name="dvrName" localSheetId="2">#REF!</definedName>
    <definedName name="dvrName">#REF!</definedName>
    <definedName name="dvrNo" localSheetId="2">#REF!</definedName>
    <definedName name="dvrNo">#REF!</definedName>
    <definedName name="dvrNumber" localSheetId="2">#REF!</definedName>
    <definedName name="dvrNumber">#REF!</definedName>
    <definedName name="dvrOrder" localSheetId="2">#REF!</definedName>
    <definedName name="dvrOrder">#REF!</definedName>
    <definedName name="dvrPayer" localSheetId="2">#REF!</definedName>
    <definedName name="dvrPayer">#REF!</definedName>
    <definedName name="dvrPayerBank1" localSheetId="2">#REF!</definedName>
    <definedName name="dvrPayerBank1">#REF!</definedName>
    <definedName name="dvrPayerBank2" localSheetId="2">#REF!</definedName>
    <definedName name="dvrPayerBank2">#REF!</definedName>
    <definedName name="dvrPayerCount" localSheetId="2">#REF!</definedName>
    <definedName name="dvrPayerCount">#REF!</definedName>
    <definedName name="dvrQnt" localSheetId="2">#REF!</definedName>
    <definedName name="dvrQnt">#REF!</definedName>
    <definedName name="dvrReceiver" localSheetId="2">#REF!</definedName>
    <definedName name="dvrReceiver">#REF!</definedName>
    <definedName name="dvrSupplier" localSheetId="2">#REF!</definedName>
    <definedName name="dvrSupplier">#REF!</definedName>
    <definedName name="dvrUnit" localSheetId="2">#REF!</definedName>
    <definedName name="dvrUnit">#REF!</definedName>
    <definedName name="dvrValidDay" localSheetId="2">#REF!</definedName>
    <definedName name="dvrValidDay">#REF!</definedName>
    <definedName name="dvrValidMonth" localSheetId="2">#REF!</definedName>
    <definedName name="dvrValidMonth">#REF!</definedName>
    <definedName name="dvrValidYear" localSheetId="2">#REF!</definedName>
    <definedName name="dvrValidYear">#REF!</definedName>
    <definedName name="dvrYear" localSheetId="2">#REF!</definedName>
    <definedName name="dvrYear">#REF!</definedName>
    <definedName name="elkAddr1" localSheetId="2">#REF!</definedName>
    <definedName name="elkAddr1">#REF!</definedName>
    <definedName name="elkAddr2" localSheetId="2">#REF!</definedName>
    <definedName name="elkAddr2">#REF!</definedName>
    <definedName name="elkCount" localSheetId="2">#REF!</definedName>
    <definedName name="elkCount">#REF!</definedName>
    <definedName name="elkCountFrom" localSheetId="2">#REF!</definedName>
    <definedName name="elkCountFrom">#REF!</definedName>
    <definedName name="elkCountTo" localSheetId="2">#REF!</definedName>
    <definedName name="elkCountTo">#REF!</definedName>
    <definedName name="elkDateFrom" localSheetId="2">#REF!</definedName>
    <definedName name="elkDateFrom">#REF!</definedName>
    <definedName name="elkDateTo" localSheetId="2">#REF!</definedName>
    <definedName name="elkDateTo">#REF!</definedName>
    <definedName name="elkDiscount" localSheetId="2">#REF!</definedName>
    <definedName name="elkDiscount">#REF!</definedName>
    <definedName name="elkKAddr1" localSheetId="2">#REF!</definedName>
    <definedName name="elkKAddr1">#REF!</definedName>
    <definedName name="elkKAddr2" localSheetId="2">#REF!</definedName>
    <definedName name="elkKAddr2">#REF!</definedName>
    <definedName name="elkKCount" localSheetId="2">#REF!</definedName>
    <definedName name="elkKCount">#REF!</definedName>
    <definedName name="elkKCountFrom" localSheetId="2">#REF!</definedName>
    <definedName name="elkKCountFrom">#REF!</definedName>
    <definedName name="elkKCountTo" localSheetId="2">#REF!</definedName>
    <definedName name="elkKCountTo">#REF!</definedName>
    <definedName name="elkKDateFrom" localSheetId="2">#REF!</definedName>
    <definedName name="elkKDateFrom">#REF!</definedName>
    <definedName name="elkKDateTo" localSheetId="2">#REF!</definedName>
    <definedName name="elkKDateTo">#REF!</definedName>
    <definedName name="elkKDiscount" localSheetId="2">#REF!</definedName>
    <definedName name="elkKDiscount">#REF!</definedName>
    <definedName name="elkKNumber" localSheetId="2">#REF!</definedName>
    <definedName name="elkKNumber">#REF!</definedName>
    <definedName name="elkKSumC" localSheetId="2">#REF!</definedName>
    <definedName name="elkKSumC">#REF!</definedName>
    <definedName name="elkKSumR" localSheetId="2">#REF!</definedName>
    <definedName name="elkKSumR">#REF!</definedName>
    <definedName name="elkKTarif" localSheetId="2">#REF!</definedName>
    <definedName name="elkKTarif">#REF!</definedName>
    <definedName name="elkNumber" localSheetId="2">#REF!</definedName>
    <definedName name="elkNumber">#REF!</definedName>
    <definedName name="elkSumC" localSheetId="2">#REF!</definedName>
    <definedName name="elkSumC">#REF!</definedName>
    <definedName name="elkSumR" localSheetId="2">#REF!</definedName>
    <definedName name="elkSumR">#REF!</definedName>
    <definedName name="elkTarif" localSheetId="2">#REF!</definedName>
    <definedName name="elkTarif">#REF!</definedName>
    <definedName name="End_Bal">[2]Лист1!$I$18:$I$377</definedName>
    <definedName name="ew" localSheetId="2">'&gt; 5 '!ew</definedName>
    <definedName name="ew" localSheetId="0">'План тех мер (вода)'!ew</definedName>
    <definedName name="Expas" localSheetId="2">#REF!</definedName>
    <definedName name="Expas">#REF!</definedName>
    <definedName name="Extra_Pay">[2]Лист1!$E$18:$E$377</definedName>
    <definedName name="fg" localSheetId="2">'&gt; 5 '!fg</definedName>
    <definedName name="fg" localSheetId="0">'План тех мер (вода)'!fg</definedName>
    <definedName name="Financing_Activities" localSheetId="2">#REF!</definedName>
    <definedName name="Financing_Activities">#REF!</definedName>
    <definedName name="fo" localSheetId="2">#REF!</definedName>
    <definedName name="fo">#REF!</definedName>
    <definedName name="Form_214_40" localSheetId="2">#REF!</definedName>
    <definedName name="Form_214_40">#REF!</definedName>
    <definedName name="Form_215" localSheetId="2">#REF!</definedName>
    <definedName name="Form_215">#REF!</definedName>
    <definedName name="Format_info" localSheetId="2">#REF!</definedName>
    <definedName name="Format_info">#REF!</definedName>
    <definedName name="FuelP97" localSheetId="2">#REF!</definedName>
    <definedName name="FuelP97">#REF!</definedName>
    <definedName name="Full_Print">[2]Лист1!$A$1:$I$377</definedName>
    <definedName name="G" localSheetId="2">'&gt; 5 '!USD/1.701</definedName>
    <definedName name="G" localSheetId="0">'План тех мер (вода)'!USD/1.701</definedName>
    <definedName name="gg" localSheetId="2">#REF!</definedName>
    <definedName name="gg">#REF!</definedName>
    <definedName name="ghdjghjgfjgjh" localSheetId="2">'&gt; 5 '!ghdjghjgfjgjh</definedName>
    <definedName name="ghdjghjgfjgjh" localSheetId="0">'План тех мер (вода)'!ghdjghjgfjgjh</definedName>
    <definedName name="GoAssetChart" localSheetId="2">'&gt; 5 '!GoAssetChart</definedName>
    <definedName name="GoAssetChart" localSheetId="0">'План тех мер (вода)'!GoAssetChart</definedName>
    <definedName name="GoBack" localSheetId="2">'&gt; 5 '!GoBack</definedName>
    <definedName name="GoBack" localSheetId="0">'План тех мер (вода)'!GoBack</definedName>
    <definedName name="GoBalanceSheet" localSheetId="2">'&gt; 5 '!GoBalanceSheet</definedName>
    <definedName name="GoBalanceSheet" localSheetId="0">'План тех мер (вода)'!GoBalanceSheet</definedName>
    <definedName name="GoCashFlow" localSheetId="2">'&gt; 5 '!GoCashFlow</definedName>
    <definedName name="GoCashFlow" localSheetId="0">'План тех мер (вода)'!GoCashFlow</definedName>
    <definedName name="GoData" localSheetId="2">'&gt; 5 '!GoData</definedName>
    <definedName name="GoData" localSheetId="0">'План тех мер (вода)'!GoData</definedName>
    <definedName name="GoIncomeChart" localSheetId="2">'&gt; 5 '!GoIncomeChart</definedName>
    <definedName name="GoIncomeChart" localSheetId="0">'План тех мер (вода)'!GoIncomeChart</definedName>
    <definedName name="GoIncomeChart1" localSheetId="2">'&gt; 5 '!GoIncomeChart1</definedName>
    <definedName name="GoIncomeChart1" localSheetId="0">'План тех мер (вода)'!GoIncomeChart1</definedName>
    <definedName name="HEADER_BOTTOM_1">#N/A</definedName>
    <definedName name="Header_Row" localSheetId="2">ROW(#REF!)</definedName>
    <definedName name="Header_Row">ROW(#REF!)</definedName>
    <definedName name="hh" localSheetId="2">'&gt; 5 '!USD/1.701</definedName>
    <definedName name="hh" localSheetId="0">'План тех мер (вода)'!USD/1.701</definedName>
    <definedName name="hhhh" localSheetId="2">'&gt; 5 '!hhhh</definedName>
    <definedName name="hhhh" localSheetId="0">'План тех мер (вода)'!hhhh</definedName>
    <definedName name="iii" localSheetId="2">'&gt; 5 '!kk/1.81</definedName>
    <definedName name="iii" localSheetId="0">'План тех мер (вода)'!kk/1.81</definedName>
    <definedName name="iiii" localSheetId="2">'&gt; 5 '!kk/1.81</definedName>
    <definedName name="iiii" localSheetId="0">'План тех мер (вода)'!kk/1.81</definedName>
    <definedName name="Income_Statement_1" localSheetId="2">#REF!</definedName>
    <definedName name="Income_Statement_1">#REF!</definedName>
    <definedName name="Income_Statement_3" localSheetId="2">#REF!</definedName>
    <definedName name="Income_Statement_3">#REF!</definedName>
    <definedName name="Int">[2]Лист1!$H$18:$H$377</definedName>
    <definedName name="Interest_Rate" localSheetId="2">#REF!</definedName>
    <definedName name="Interest_Rate">#REF!</definedName>
    <definedName name="jjjjjj" localSheetId="2">'&gt; 5 '!jjjjjj</definedName>
    <definedName name="jjjjjj" localSheetId="0">'План тех мер (вода)'!jjjjjj</definedName>
    <definedName name="k" localSheetId="2">'&gt; 5 '!k</definedName>
    <definedName name="k" localSheetId="0">'План тех мер (вода)'!k</definedName>
    <definedName name="kk" localSheetId="2">'&gt; 5 '!kk</definedName>
    <definedName name="kk" localSheetId="0">'План тех мер (вода)'!kk</definedName>
    <definedName name="kk">'План тех мер (вода)'!kk</definedName>
    <definedName name="lang">[3]lang!$A$6</definedName>
    <definedName name="Last_Row" localSheetId="2">IF('&gt; 5 '!Values_Entered,'&gt; 5 '!Header_Row+'&gt; 5 '!Number_of_Payments,'&gt; 5 '!Header_Row)</definedName>
    <definedName name="Last_Row" localSheetId="0">IF('План тех мер (вода)'!Values_Entered,Header_Row+'План тех мер (вода)'!Number_of_Payments,Header_Row)</definedName>
    <definedName name="Last_Row">IF('План тех мер (вода)'!Values_Entered,Header_Row+'План тех мер (вода)'!Number_of_Payments,Header_Row)</definedName>
    <definedName name="libir6m" localSheetId="2">#REF!</definedName>
    <definedName name="libir6m">#REF!</definedName>
    <definedName name="LME" localSheetId="2">#REF!</definedName>
    <definedName name="LME">#REF!</definedName>
    <definedName name="Loan_Amount">[2]Лист1!$D$6</definedName>
    <definedName name="Loan_Start" localSheetId="2">#REF!</definedName>
    <definedName name="Loan_Start">#REF!</definedName>
    <definedName name="Loan_Years">[2]Лист1!$D$8</definedName>
    <definedName name="mm" localSheetId="2">'&gt; 5 '!mm</definedName>
    <definedName name="mm" localSheetId="0">'План тех мер (вода)'!mm</definedName>
    <definedName name="Moeuvre" localSheetId="2">[4]Personnel!#REF!</definedName>
    <definedName name="Moeuvre">[4]Personnel!#REF!</definedName>
    <definedName name="nakDay" localSheetId="2">#REF!</definedName>
    <definedName name="nakDay">#REF!</definedName>
    <definedName name="nakFrom" localSheetId="2">#REF!</definedName>
    <definedName name="nakFrom">#REF!</definedName>
    <definedName name="nakMonth" localSheetId="2">#REF!</definedName>
    <definedName name="nakMonth">#REF!</definedName>
    <definedName name="nakName" localSheetId="2">#REF!</definedName>
    <definedName name="nakName">#REF!</definedName>
    <definedName name="nakNo" localSheetId="2">#REF!</definedName>
    <definedName name="nakNo">#REF!</definedName>
    <definedName name="nakNumber" localSheetId="2">#REF!</definedName>
    <definedName name="nakNumber">#REF!</definedName>
    <definedName name="nakPriceC" localSheetId="2">#REF!</definedName>
    <definedName name="nakPriceC">#REF!</definedName>
    <definedName name="nakPriceR" localSheetId="2">#REF!</definedName>
    <definedName name="nakPriceR">#REF!</definedName>
    <definedName name="nakQnt" localSheetId="2">#REF!</definedName>
    <definedName name="nakQnt">#REF!</definedName>
    <definedName name="nakSumC" localSheetId="2">#REF!</definedName>
    <definedName name="nakSumC">#REF!</definedName>
    <definedName name="nakSumR" localSheetId="2">#REF!</definedName>
    <definedName name="nakSumR">#REF!</definedName>
    <definedName name="nakTo" localSheetId="2">#REF!</definedName>
    <definedName name="nakTo">#REF!</definedName>
    <definedName name="nakYear" localSheetId="2">#REF!</definedName>
    <definedName name="nakYear">#REF!</definedName>
    <definedName name="nn" localSheetId="2">'&gt; 5 '!kk/1.81</definedName>
    <definedName name="nn" localSheetId="0">'План тех мер (вода)'!kk/1.81</definedName>
    <definedName name="nnnn" localSheetId="2">'&gt; 5 '!kk/1.81</definedName>
    <definedName name="nnnn" localSheetId="0">'План тех мер (вода)'!kk/1.81</definedName>
    <definedName name="Num_Pmt_Per_Year">[2]Лист1!$D$9</definedName>
    <definedName name="Number_of_Payments" localSheetId="2">MATCH(0.01,[0]!End_Bal,-1)+1</definedName>
    <definedName name="Number_of_Payments" localSheetId="0">MATCH(0.01,End_Bal,-1)+1</definedName>
    <definedName name="objaz" localSheetId="2">#REF!</definedName>
    <definedName name="objaz">#REF!</definedName>
    <definedName name="ok">[5]Контроль!$E$1</definedName>
    <definedName name="PapExpas" localSheetId="2">#REF!</definedName>
    <definedName name="PapExpas">#REF!</definedName>
    <definedName name="Pay_Date">[2]Лист1!$B$18:$B$377</definedName>
    <definedName name="Pay_Num" localSheetId="2">#REF!</definedName>
    <definedName name="Pay_Num">#REF!</definedName>
    <definedName name="Payment_Date" localSheetId="2">DATE(YEAR('&gt; 5 '!Loan_Start),MONTH('&gt; 5 '!Loan_Start)+Payment_Number,DAY('&gt; 5 '!Loan_Start))</definedName>
    <definedName name="Payment_Date" localSheetId="0">DATE(YEAR(Loan_Start),MONTH(Loan_Start)+Payment_Number,DAY(Loan_Start))</definedName>
    <definedName name="Pbud655" localSheetId="2">#REF!</definedName>
    <definedName name="Pbud655">#REF!</definedName>
    <definedName name="Pcharg96" localSheetId="2">#REF!</definedName>
    <definedName name="Pcharg96">#REF!</definedName>
    <definedName name="Pcoubud" localSheetId="2">[4]Personnel!#REF!</definedName>
    <definedName name="Pcoubud">[4]Personnel!#REF!</definedName>
    <definedName name="pd" localSheetId="2">#REF!</definedName>
    <definedName name="pd">#REF!</definedName>
    <definedName name="PeffecBud" localSheetId="2">#REF!</definedName>
    <definedName name="PeffecBud">#REF!</definedName>
    <definedName name="PeffectifA" localSheetId="2">#REF!</definedName>
    <definedName name="PeffectifA">#REF!</definedName>
    <definedName name="PFAMO612642" localSheetId="2">#REF!</definedName>
    <definedName name="PFAMO612642">#REF!</definedName>
    <definedName name="Phsup" localSheetId="2">#REF!</definedName>
    <definedName name="Phsup">#REF!</definedName>
    <definedName name="Phypoaugmentation" localSheetId="2">#REF!</definedName>
    <definedName name="Phypoaugmentation">#REF!</definedName>
    <definedName name="Pmainoeuvre" localSheetId="2">#REF!</definedName>
    <definedName name="Pmainoeuvre">#REF!</definedName>
    <definedName name="pmnCCode1" localSheetId="2">#REF!</definedName>
    <definedName name="pmnCCode1">#REF!</definedName>
    <definedName name="pmnCCode2" localSheetId="2">#REF!</definedName>
    <definedName name="pmnCCode2">#REF!</definedName>
    <definedName name="pmnDay" localSheetId="2">#REF!</definedName>
    <definedName name="pmnDay">#REF!</definedName>
    <definedName name="pmnDCode1" localSheetId="2">#REF!</definedName>
    <definedName name="pmnDCode1">#REF!</definedName>
    <definedName name="pmnDCode2" localSheetId="2">#REF!</definedName>
    <definedName name="pmnDCode2">#REF!</definedName>
    <definedName name="pmnDirection" localSheetId="2">#REF!</definedName>
    <definedName name="pmnDirection">#REF!</definedName>
    <definedName name="pmnMonth" localSheetId="2">#REF!</definedName>
    <definedName name="pmnMonth">#REF!</definedName>
    <definedName name="pmnNumber" localSheetId="2">#REF!</definedName>
    <definedName name="pmnNumber">#REF!</definedName>
    <definedName name="pmnOper" localSheetId="2">#REF!</definedName>
    <definedName name="pmnOper">#REF!</definedName>
    <definedName name="pmnPayer" localSheetId="2">#REF!</definedName>
    <definedName name="pmnPayer">#REF!</definedName>
    <definedName name="pmnPayer1" localSheetId="2">#REF!</definedName>
    <definedName name="pmnPayer1">#REF!</definedName>
    <definedName name="pmnPayerBank1" localSheetId="2">#REF!</definedName>
    <definedName name="pmnPayerBank1">#REF!</definedName>
    <definedName name="pmnPayerBank2" localSheetId="2">#REF!</definedName>
    <definedName name="pmnPayerBank2">#REF!</definedName>
    <definedName name="pmnPayerBank3" localSheetId="2">#REF!</definedName>
    <definedName name="pmnPayerBank3">#REF!</definedName>
    <definedName name="pmnPayerCode" localSheetId="2">#REF!</definedName>
    <definedName name="pmnPayerCode">#REF!</definedName>
    <definedName name="pmnPayerCount1" localSheetId="2">#REF!</definedName>
    <definedName name="pmnPayerCount1">#REF!</definedName>
    <definedName name="pmnPayerCount2" localSheetId="2">#REF!</definedName>
    <definedName name="pmnPayerCount2">#REF!</definedName>
    <definedName name="pmnPayerCount3" localSheetId="2">#REF!</definedName>
    <definedName name="pmnPayerCount3">#REF!</definedName>
    <definedName name="pmnRecBank1" localSheetId="2">#REF!</definedName>
    <definedName name="pmnRecBank1">#REF!</definedName>
    <definedName name="pmnRecBank2" localSheetId="2">#REF!</definedName>
    <definedName name="pmnRecBank2">#REF!</definedName>
    <definedName name="pmnRecBank3" localSheetId="2">#REF!</definedName>
    <definedName name="pmnRecBank3">#REF!</definedName>
    <definedName name="pmnRecCode" localSheetId="2">#REF!</definedName>
    <definedName name="pmnRecCode">#REF!</definedName>
    <definedName name="pmnRecCount1" localSheetId="2">#REF!</definedName>
    <definedName name="pmnRecCount1">#REF!</definedName>
    <definedName name="pmnRecCount2" localSheetId="2">#REF!</definedName>
    <definedName name="pmnRecCount2">#REF!</definedName>
    <definedName name="pmnRecCount3" localSheetId="2">#REF!</definedName>
    <definedName name="pmnRecCount3">#REF!</definedName>
    <definedName name="pmnReceiver" localSheetId="2">#REF!</definedName>
    <definedName name="pmnReceiver">#REF!</definedName>
    <definedName name="pmnReceiver1" localSheetId="2">#REF!</definedName>
    <definedName name="pmnReceiver1">#REF!</definedName>
    <definedName name="pmnSum1" localSheetId="2">#REF!</definedName>
    <definedName name="pmnSum1">#REF!</definedName>
    <definedName name="pmnSum2" localSheetId="2">#REF!</definedName>
    <definedName name="pmnSum2">#REF!</definedName>
    <definedName name="pmnWNalog" localSheetId="2">#REF!</definedName>
    <definedName name="pmnWNalog">#REF!</definedName>
    <definedName name="pmnWSum1" localSheetId="2">#REF!</definedName>
    <definedName name="pmnWSum1">#REF!</definedName>
    <definedName name="pmnWSum2" localSheetId="2">#REF!</definedName>
    <definedName name="pmnWSum2">#REF!</definedName>
    <definedName name="pmnWSum3" localSheetId="2">#REF!</definedName>
    <definedName name="pmnWSum3">#REF!</definedName>
    <definedName name="pmnYear" localSheetId="2">#REF!</definedName>
    <definedName name="pmnYear">#REF!</definedName>
    <definedName name="polta" localSheetId="2">'[6]2001'!#REF!</definedName>
    <definedName name="polta">'[6]2001'!#REF!</definedName>
    <definedName name="pp" localSheetId="2">#REF!</definedName>
    <definedName name="pp">#REF!</definedName>
    <definedName name="priApplication1" localSheetId="2">#REF!</definedName>
    <definedName name="priApplication1">#REF!</definedName>
    <definedName name="priApplication2" localSheetId="2">#REF!</definedName>
    <definedName name="priApplication2">#REF!</definedName>
    <definedName name="priDate1" localSheetId="2">#REF!</definedName>
    <definedName name="priDate1">#REF!</definedName>
    <definedName name="priDate2" localSheetId="2">#REF!</definedName>
    <definedName name="priDate2">#REF!</definedName>
    <definedName name="priKDay" localSheetId="2">#REF!</definedName>
    <definedName name="priKDay">#REF!</definedName>
    <definedName name="priKMonth" localSheetId="2">#REF!</definedName>
    <definedName name="priKMonth">#REF!</definedName>
    <definedName name="priKNumber" localSheetId="2">#REF!</definedName>
    <definedName name="priKNumber">#REF!</definedName>
    <definedName name="priKOrgn" localSheetId="2">#REF!</definedName>
    <definedName name="priKOrgn">#REF!</definedName>
    <definedName name="priKPayer1" localSheetId="2">#REF!</definedName>
    <definedName name="priKPayer1">#REF!</definedName>
    <definedName name="priKPayer2" localSheetId="2">#REF!</definedName>
    <definedName name="priKPayer2">#REF!</definedName>
    <definedName name="priKPayer3" localSheetId="2">#REF!</definedName>
    <definedName name="priKPayer3">#REF!</definedName>
    <definedName name="priKSubject1" localSheetId="2">#REF!</definedName>
    <definedName name="priKSubject1">#REF!</definedName>
    <definedName name="priKSubject2" localSheetId="2">#REF!</definedName>
    <definedName name="priKSubject2">#REF!</definedName>
    <definedName name="priKSubject3" localSheetId="2">#REF!</definedName>
    <definedName name="priKSubject3">#REF!</definedName>
    <definedName name="priKWSum1" localSheetId="2">#REF!</definedName>
    <definedName name="priKWSum1">#REF!</definedName>
    <definedName name="priKWSum2" localSheetId="2">#REF!</definedName>
    <definedName name="priKWSum2">#REF!</definedName>
    <definedName name="priKWSum3" localSheetId="2">#REF!</definedName>
    <definedName name="priKWSum3">#REF!</definedName>
    <definedName name="priKWSum4" localSheetId="2">#REF!</definedName>
    <definedName name="priKWSum4">#REF!</definedName>
    <definedName name="priKWSum5" localSheetId="2">#REF!</definedName>
    <definedName name="priKWSum5">#REF!</definedName>
    <definedName name="priKWSumC" localSheetId="2">#REF!</definedName>
    <definedName name="priKWSumC">#REF!</definedName>
    <definedName name="priKYear" localSheetId="2">#REF!</definedName>
    <definedName name="priKYear">#REF!</definedName>
    <definedName name="Princ" localSheetId="2">#REF!</definedName>
    <definedName name="Princ">#REF!</definedName>
    <definedName name="Print_Area_Reset" localSheetId="2">OFFSET([0]!Full_Print,0,0,'&gt; 5 '!Last_Row)</definedName>
    <definedName name="Print_Area_Reset" localSheetId="0">OFFSET(Full_Print,0,0,'План тех мер (вода)'!Last_Row)</definedName>
    <definedName name="priNumber" localSheetId="2">#REF!</definedName>
    <definedName name="priNumber">#REF!</definedName>
    <definedName name="priOrgn" localSheetId="2">#REF!</definedName>
    <definedName name="priOrgn">#REF!</definedName>
    <definedName name="priPayer" localSheetId="2">#REF!</definedName>
    <definedName name="priPayer">#REF!</definedName>
    <definedName name="priSubject1" localSheetId="2">#REF!</definedName>
    <definedName name="priSubject1">#REF!</definedName>
    <definedName name="priSubject2" localSheetId="2">#REF!</definedName>
    <definedName name="priSubject2">#REF!</definedName>
    <definedName name="priSum" localSheetId="2">#REF!</definedName>
    <definedName name="priSum">#REF!</definedName>
    <definedName name="priWSum1" localSheetId="2">#REF!</definedName>
    <definedName name="priWSum1">#REF!</definedName>
    <definedName name="priWSum2" localSheetId="2">#REF!</definedName>
    <definedName name="priWSum2">#REF!</definedName>
    <definedName name="priWSumC" localSheetId="2">#REF!</definedName>
    <definedName name="priWSumC">#REF!</definedName>
    <definedName name="promd_Запрос_с_16_по_19" localSheetId="2">#REF!</definedName>
    <definedName name="promd_Запрос_с_16_по_19">#REF!</definedName>
    <definedName name="qaz" localSheetId="2">'&gt; 5 '!qaz</definedName>
    <definedName name="qaz" localSheetId="0">'План тех мер (вода)'!qaz</definedName>
    <definedName name="qq" localSheetId="2">'&gt; 5 '!USD/1.701</definedName>
    <definedName name="qq" localSheetId="0">'План тех мер (вода)'!USD/1.701</definedName>
    <definedName name="QryRowStr_End_1.5">#N/A</definedName>
    <definedName name="QryRowStrCount">2</definedName>
    <definedName name="rasApplication1" localSheetId="2">#REF!</definedName>
    <definedName name="rasApplication1">#REF!</definedName>
    <definedName name="rasApplication2" localSheetId="2">#REF!</definedName>
    <definedName name="rasApplication2">#REF!</definedName>
    <definedName name="rasDate1" localSheetId="2">#REF!</definedName>
    <definedName name="rasDate1">#REF!</definedName>
    <definedName name="rasDate2" localSheetId="2">#REF!</definedName>
    <definedName name="rasDate2">#REF!</definedName>
    <definedName name="rasDoc1" localSheetId="2">#REF!</definedName>
    <definedName name="rasDoc1">#REF!</definedName>
    <definedName name="rasDoc2" localSheetId="2">#REF!</definedName>
    <definedName name="rasDoc2">#REF!</definedName>
    <definedName name="rasNumber" localSheetId="2">#REF!</definedName>
    <definedName name="rasNumber">#REF!</definedName>
    <definedName name="rasOrgn" localSheetId="2">#REF!</definedName>
    <definedName name="rasOrgn">#REF!</definedName>
    <definedName name="rasRecDay" localSheetId="2">#REF!</definedName>
    <definedName name="rasRecDay">#REF!</definedName>
    <definedName name="rasReceiver" localSheetId="2">#REF!</definedName>
    <definedName name="rasReceiver">#REF!</definedName>
    <definedName name="rasRecMonth" localSheetId="2">#REF!</definedName>
    <definedName name="rasRecMonth">#REF!</definedName>
    <definedName name="rasRecYear" localSheetId="2">#REF!</definedName>
    <definedName name="rasRecYear">#REF!</definedName>
    <definedName name="rasSubject1" localSheetId="2">#REF!</definedName>
    <definedName name="rasSubject1">#REF!</definedName>
    <definedName name="rasSubject2" localSheetId="2">#REF!</definedName>
    <definedName name="rasSubject2">#REF!</definedName>
    <definedName name="rasSum" localSheetId="2">#REF!</definedName>
    <definedName name="rasSum">#REF!</definedName>
    <definedName name="rasWRecSum1" localSheetId="2">#REF!</definedName>
    <definedName name="rasWRecSum1">#REF!</definedName>
    <definedName name="rasWRecSum2" localSheetId="2">#REF!</definedName>
    <definedName name="rasWRecSum2">#REF!</definedName>
    <definedName name="rasWRecSumC" localSheetId="2">#REF!</definedName>
    <definedName name="rasWRecSumC">#REF!</definedName>
    <definedName name="rasWSum1" localSheetId="2">#REF!</definedName>
    <definedName name="rasWSum1">#REF!</definedName>
    <definedName name="rasWSum2" localSheetId="2">#REF!</definedName>
    <definedName name="rasWSum2">#REF!</definedName>
    <definedName name="rasWSumC" localSheetId="2">#REF!</definedName>
    <definedName name="rasWSumC">#REF!</definedName>
    <definedName name="Receipts_and_Disbursements" localSheetId="2">#REF!</definedName>
    <definedName name="Receipts_and_Disbursements">#REF!</definedName>
    <definedName name="Resnatur" localSheetId="2">#REF!</definedName>
    <definedName name="Resnatur">#REF!</definedName>
    <definedName name="S1_" localSheetId="2">#REF!</definedName>
    <definedName name="S1_">#REF!</definedName>
    <definedName name="S10_" localSheetId="2">#REF!</definedName>
    <definedName name="S10_">#REF!</definedName>
    <definedName name="S11_" localSheetId="2">#REF!</definedName>
    <definedName name="S11_">#REF!</definedName>
    <definedName name="S12_" localSheetId="2">#REF!</definedName>
    <definedName name="S12_">#REF!</definedName>
    <definedName name="S13_" localSheetId="2">#REF!</definedName>
    <definedName name="S13_">#REF!</definedName>
    <definedName name="S14_" localSheetId="2">#REF!</definedName>
    <definedName name="S14_">#REF!</definedName>
    <definedName name="S15_" localSheetId="2">#REF!</definedName>
    <definedName name="S15_">#REF!</definedName>
    <definedName name="S16_" localSheetId="2">#REF!</definedName>
    <definedName name="S16_">#REF!</definedName>
    <definedName name="S17_" localSheetId="2">#REF!</definedName>
    <definedName name="S17_">#REF!</definedName>
    <definedName name="S18_" localSheetId="2">#REF!</definedName>
    <definedName name="S18_">#REF!</definedName>
    <definedName name="S19_" localSheetId="2">#REF!</definedName>
    <definedName name="S19_">#REF!</definedName>
    <definedName name="S2_" localSheetId="2">#REF!</definedName>
    <definedName name="S2_">#REF!</definedName>
    <definedName name="S20_" localSheetId="2">#REF!</definedName>
    <definedName name="S20_">#REF!</definedName>
    <definedName name="S3_" localSheetId="2">#REF!</definedName>
    <definedName name="S3_">#REF!</definedName>
    <definedName name="S4_" localSheetId="2">#REF!</definedName>
    <definedName name="S4_">#REF!</definedName>
    <definedName name="S5_" localSheetId="2">#REF!</definedName>
    <definedName name="S5_">#REF!</definedName>
    <definedName name="S6_" localSheetId="2">#REF!</definedName>
    <definedName name="S6_">#REF!</definedName>
    <definedName name="S7_" localSheetId="2">#REF!</definedName>
    <definedName name="S7_">#REF!</definedName>
    <definedName name="S8_" localSheetId="2">#REF!</definedName>
    <definedName name="S8_">#REF!</definedName>
    <definedName name="S9_" localSheetId="2">#REF!</definedName>
    <definedName name="S9_">#REF!</definedName>
    <definedName name="Salaries_Paid_1" localSheetId="2">#REF!</definedName>
    <definedName name="Salaries_Paid_1">#REF!</definedName>
    <definedName name="sansnom" localSheetId="2">[0]!NotesHyp</definedName>
    <definedName name="sansnom" localSheetId="0">[0]!NotesHyp</definedName>
    <definedName name="Sched_Pay" localSheetId="2">#REF!</definedName>
    <definedName name="Sched_Pay">#REF!</definedName>
    <definedName name="Scheduled_Extra_Payments">[2]Лист1!$D$11</definedName>
    <definedName name="Scheduled_Interest_Rate" localSheetId="2">#REF!</definedName>
    <definedName name="Scheduled_Interest_Rate">#REF!</definedName>
    <definedName name="Scheduled_Monthly_Payment">[2]Лист1!$H$6</definedName>
    <definedName name="SH1_1">#N/A</definedName>
    <definedName name="SH3_1">#N/A</definedName>
    <definedName name="SH5_1">#N/A</definedName>
    <definedName name="shit" localSheetId="2">'&gt; 5 '!shit</definedName>
    <definedName name="shit" localSheetId="0">'План тех мер (вода)'!shit</definedName>
    <definedName name="sio" localSheetId="2">#REF!</definedName>
    <definedName name="sio">#REF!</definedName>
    <definedName name="Soude" localSheetId="2">#REF!</definedName>
    <definedName name="Soude">#REF!</definedName>
    <definedName name="Staffing_Plan_1" localSheetId="2">#REF!</definedName>
    <definedName name="Staffing_Plan_1">#REF!</definedName>
    <definedName name="Statement_of_Cash_Flows" localSheetId="2">#REF!</definedName>
    <definedName name="Statement_of_Cash_Flows">#REF!</definedName>
    <definedName name="SUM_C">#N/A</definedName>
    <definedName name="SUM_C_ASSETS_1">#N/A</definedName>
    <definedName name="SUM_C_EXPENSES_1">#N/A</definedName>
    <definedName name="SUM_C_LIABILITIES_1">#N/A</definedName>
    <definedName name="SUM_D_1">#N/A</definedName>
    <definedName name="SUM_D_CAPITAL_1">#N/A</definedName>
    <definedName name="SUM_D_INCOME_1">#N/A</definedName>
    <definedName name="SUM_D_SUSPENSE_1">#N/A</definedName>
    <definedName name="SUM_E_1">#N/A</definedName>
    <definedName name="SUM_E_CAPITAL_1">#N/A</definedName>
    <definedName name="SUM_E_INCOME_1">#N/A</definedName>
    <definedName name="SUM_E_SUSPENSE_1">#N/A</definedName>
    <definedName name="SUM_F_1">#N/A</definedName>
    <definedName name="SUM_F_CAPITAL_1">#N/A</definedName>
    <definedName name="SUM_F_INCOME_1">#N/A</definedName>
    <definedName name="SUM_F_SUSPENSE_1">#N/A</definedName>
    <definedName name="SUM_G_1">#N/A</definedName>
    <definedName name="SUM_G_CAPITAL_1">#N/A</definedName>
    <definedName name="SUM_G_INCOME_1">#N/A</definedName>
    <definedName name="SUM_G_SUSPENSE_1">#N/A</definedName>
    <definedName name="SUM_H___1703__1">#N/A</definedName>
    <definedName name="SUM_H__1">#N/A</definedName>
    <definedName name="SUM_H_ASSETS_1">#N/A</definedName>
    <definedName name="SUM_H_CRN__2035___3__1">#N/A</definedName>
    <definedName name="SUM_H_CRN__2072___3__1">#N/A</definedName>
    <definedName name="SUM_H_CRN__2073___3__1">#N/A</definedName>
    <definedName name="SUM_H_CRN__2074___3__1">#N/A</definedName>
    <definedName name="SUM_H_CRN__2075___3__1">#N/A</definedName>
    <definedName name="SUM_H_CRN__2202___3__1">#N/A</definedName>
    <definedName name="SUM_H_CRN__2212___3__1">#N/A</definedName>
    <definedName name="SUM_H_CRN__2213___3__1">#N/A</definedName>
    <definedName name="SUM_H_CRN__2214___3__1">#N/A</definedName>
    <definedName name="SUM_H_CRN__2215___3__1">#N/A</definedName>
    <definedName name="SUM_H_CRN__2318___3__1">#N/A</definedName>
    <definedName name="SUM_H_CRN__2321___3__1">#N/A</definedName>
    <definedName name="SUM_H_CRN__2323___3__1">#N/A</definedName>
    <definedName name="SUM_H_CRN__2356___3__1">#N/A</definedName>
    <definedName name="SUM_H_CRN__2370___3__1">#N/A</definedName>
    <definedName name="SUM_H_CRN__4377___3__1">#N/A</definedName>
    <definedName name="SUM_H_CRN__4378___3__1">#N/A</definedName>
    <definedName name="SUM_H_CRN__5521___3__1">#N/A</definedName>
    <definedName name="SUM_H_CRN__5522___3__1">#N/A</definedName>
    <definedName name="SUM_H_CRN__5523___3__1">#N/A</definedName>
    <definedName name="SUM_H_CRN__5524___3__1">#N/A</definedName>
    <definedName name="SUM_H_CRN__6020___3__1">#N/A</definedName>
    <definedName name="SUM_H_CRN__6055___3__1">#N/A</definedName>
    <definedName name="SUM_H_CRN__6063___3__1">#N/A</definedName>
    <definedName name="SUM_H_CRN__6478___3__1">#N/A</definedName>
    <definedName name="SUM_H_CRN__6505___3__1">#N/A</definedName>
    <definedName name="SUM_H_CRN__6507___3__1">#N/A</definedName>
    <definedName name="SUM_H_CRN__6543___3__1">#N/A</definedName>
    <definedName name="SUM_H_CRN_1">#N/A</definedName>
    <definedName name="SUM_H_INCOME_1">#N/A</definedName>
    <definedName name="SUM_H_SUSPENSE_1">#N/A</definedName>
    <definedName name="SUM_I_1">#N/A</definedName>
    <definedName name="SUM_I_CAPITAL_1">#N/A</definedName>
    <definedName name="SUM_I_CNC_STOCK_1">#N/A</definedName>
    <definedName name="SUM_I_CNI1__STOCK_1">#N/A</definedName>
    <definedName name="SUM_I_CNI2__STOCK_1">#N/A</definedName>
    <definedName name="SUM_I_CNIIV_STOCK_1">#N/A</definedName>
    <definedName name="SUM_I_INCOME_1">#N/A</definedName>
    <definedName name="SUM_I_SUSPENSE_1">#N/A</definedName>
    <definedName name="SUM_J_1">#N/A</definedName>
    <definedName name="SUM_J_CAPITAL_1">#N/A</definedName>
    <definedName name="SUM_J_INCOME_1">#N/A</definedName>
    <definedName name="SUM_J_SUSPENSE_1">#N/A</definedName>
    <definedName name="SUM_K_ASSETS_1">#N/A</definedName>
    <definedName name="SUM_K_EXPENSES_1">#N/A</definedName>
    <definedName name="SUM_K_LIABILITIES_1">#N/A</definedName>
    <definedName name="SUM_L_1">#N/A</definedName>
    <definedName name="SUM_L_CAPITAL_1">#N/A</definedName>
    <definedName name="SUM_L_INCOME_1">#N/A</definedName>
    <definedName name="SUM_L_SUSPENSE_1">#N/A</definedName>
    <definedName name="SUM_M_ASSETS_1">#N/A</definedName>
    <definedName name="SUM_M_EXPENSES_1">#N/A</definedName>
    <definedName name="SUM_M_LIABILITIES_1">#N/A</definedName>
    <definedName name="SUM_N_1">#N/A</definedName>
    <definedName name="SUM_N_CAPITAL_1">#N/A</definedName>
    <definedName name="SUM_N_CNC_STOCK_1">#N/A</definedName>
    <definedName name="SUM_N_CNI1__STOCK_1">#N/A</definedName>
    <definedName name="SUM_N_CNI2__STOCK_1">#N/A</definedName>
    <definedName name="SUM_N_CNIIV_STOCK_1">#N/A</definedName>
    <definedName name="SUM_N_INCOME_1">#N/A</definedName>
    <definedName name="SUM_N_SUSPENSE_1">#N/A</definedName>
    <definedName name="SUM_O_CNC_1">#N/A</definedName>
    <definedName name="SUM_O_CNI1__1">#N/A</definedName>
    <definedName name="SUM_O_CNI2__1">#N/A</definedName>
    <definedName name="SUM_O_CNIIV_1">#N/A</definedName>
    <definedName name="SUM_P_1">#N/A</definedName>
    <definedName name="SUM_P_CNC_STOCK_1">#N/A</definedName>
    <definedName name="SUM_P_CNI1__STOCK_1">#N/A</definedName>
    <definedName name="SUM_P_CNI2__STOCK_1">#N/A</definedName>
    <definedName name="SUM_P_CNIIV_STOCK_1">#N/A</definedName>
    <definedName name="SUM_R_CNC_1">#N/A</definedName>
    <definedName name="SUM_R_CNI1__1">#N/A</definedName>
    <definedName name="SUM_R_CNI2__1">#N/A</definedName>
    <definedName name="SUM_R_CNIIV_1">#N/A</definedName>
    <definedName name="SUM_S_1">#N/A</definedName>
    <definedName name="SUM_S_CNC_STOCK_1">#N/A</definedName>
    <definedName name="SUM_S_CNI1__STOCK_1">#N/A</definedName>
    <definedName name="SUM_S_CNI2__STOCK_1">#N/A</definedName>
    <definedName name="SUM_S_CNIIV_STOCK_1">#N/A</definedName>
    <definedName name="SUM_T_CNC_1">#N/A</definedName>
    <definedName name="SUM_T_CNI1__1">#N/A</definedName>
    <definedName name="SUM_T_CNI2__1">#N/A</definedName>
    <definedName name="SUM_T_CNIIV_1">#N/A</definedName>
    <definedName name="t_year" localSheetId="2">#REF!</definedName>
    <definedName name="t_year">#REF!</definedName>
    <definedName name="test">#N/A</definedName>
    <definedName name="tlfAprt" localSheetId="2">#REF!</definedName>
    <definedName name="tlfAprt">#REF!</definedName>
    <definedName name="tlfBank" localSheetId="2">#REF!</definedName>
    <definedName name="tlfBank">#REF!</definedName>
    <definedName name="tlfCorp" localSheetId="2">#REF!</definedName>
    <definedName name="tlfCorp">#REF!</definedName>
    <definedName name="tlfCount" localSheetId="2">#REF!</definedName>
    <definedName name="tlfCount">#REF!</definedName>
    <definedName name="tlfFIO" localSheetId="2">#REF!</definedName>
    <definedName name="tlfFIO">#REF!</definedName>
    <definedName name="tlfHouse" localSheetId="2">#REF!</definedName>
    <definedName name="tlfHouse">#REF!</definedName>
    <definedName name="tlfKAprt" localSheetId="2">#REF!</definedName>
    <definedName name="tlfKAprt">#REF!</definedName>
    <definedName name="tlfKBank" localSheetId="2">#REF!</definedName>
    <definedName name="tlfKBank">#REF!</definedName>
    <definedName name="tlfKCorp" localSheetId="2">#REF!</definedName>
    <definedName name="tlfKCorp">#REF!</definedName>
    <definedName name="tlfKCount" localSheetId="2">#REF!</definedName>
    <definedName name="tlfKCount">#REF!</definedName>
    <definedName name="tlfKFio" localSheetId="2">#REF!</definedName>
    <definedName name="tlfKFio">#REF!</definedName>
    <definedName name="tlfKHouse" localSheetId="2">#REF!</definedName>
    <definedName name="tlfKHouse">#REF!</definedName>
    <definedName name="tlfKMonth" localSheetId="2">#REF!</definedName>
    <definedName name="tlfKMonth">#REF!</definedName>
    <definedName name="tlfKStreet" localSheetId="2">#REF!</definedName>
    <definedName name="tlfKStreet">#REF!</definedName>
    <definedName name="tlfKSum" localSheetId="2">#REF!</definedName>
    <definedName name="tlfKSum">#REF!</definedName>
    <definedName name="tlfKTarif" localSheetId="2">#REF!</definedName>
    <definedName name="tlfKTarif">#REF!</definedName>
    <definedName name="tlfKTlfNum" localSheetId="2">#REF!</definedName>
    <definedName name="tlfKTlfNum">#REF!</definedName>
    <definedName name="tlfKTotal" localSheetId="2">#REF!</definedName>
    <definedName name="tlfKTotal">#REF!</definedName>
    <definedName name="tlfKYear" localSheetId="2">#REF!</definedName>
    <definedName name="tlfKYear">#REF!</definedName>
    <definedName name="tlfMonth" localSheetId="2">#REF!</definedName>
    <definedName name="tlfMonth">#REF!</definedName>
    <definedName name="tlfStreet" localSheetId="2">#REF!</definedName>
    <definedName name="tlfStreet">#REF!</definedName>
    <definedName name="tlfSum" localSheetId="2">#REF!</definedName>
    <definedName name="tlfSum">#REF!</definedName>
    <definedName name="tlfTarif" localSheetId="2">#REF!</definedName>
    <definedName name="tlfTarif">#REF!</definedName>
    <definedName name="tlfTlfNum" localSheetId="2">#REF!</definedName>
    <definedName name="tlfTlfNum">#REF!</definedName>
    <definedName name="tlfTotal" localSheetId="2">#REF!</definedName>
    <definedName name="tlfTotal">#REF!</definedName>
    <definedName name="tlfYear" localSheetId="2">#REF!</definedName>
    <definedName name="tlfYear">#REF!</definedName>
    <definedName name="Total_Interest" localSheetId="2">#REF!</definedName>
    <definedName name="Total_Interest">#REF!</definedName>
    <definedName name="Total_Pay">[2]Лист1!$F$18:$F$377</definedName>
    <definedName name="Total_Payment" localSheetId="2">Scheduled_Payment+Extra_Payment</definedName>
    <definedName name="Total_Payment" localSheetId="0">Scheduled_Payment+Extra_Payment</definedName>
    <definedName name="TRAILER_TOP">26</definedName>
    <definedName name="us" localSheetId="2">#REF!</definedName>
    <definedName name="us">#REF!</definedName>
    <definedName name="USD" localSheetId="2">[7]ПАРАМЕТРЫ!$B$4</definedName>
    <definedName name="USD" localSheetId="0">[7]ПАРАМЕТРЫ!$B$4</definedName>
    <definedName name="USD">[7]ПАРАМЕТРЫ!$B$4</definedName>
    <definedName name="USDDM">[8]оборудование!$D$2</definedName>
    <definedName name="USDRUS" localSheetId="2">#REF!</definedName>
    <definedName name="USDRUS">#REF!</definedName>
    <definedName name="Values_Entered" localSheetId="2">IF([0]!Loan_Amount*'&gt; 5 '!Interest_Rate*[0]!Loan_Years*'&gt; 5 '!Loan_Start&gt;0,1,0)</definedName>
    <definedName name="Values_Entered" localSheetId="0">IF(Loan_Amount*Interest_Rate*Loan_Years*Loan_Start&gt;0,1,0)</definedName>
    <definedName name="vasea" localSheetId="2">#REF!</definedName>
    <definedName name="vasea">#REF!</definedName>
    <definedName name="vo" localSheetId="2">#REF!</definedName>
    <definedName name="vo">#REF!</definedName>
    <definedName name="vs">'[9]списки ФП'!$B$3:$B$7</definedName>
    <definedName name="vz" localSheetId="2">#REF!</definedName>
    <definedName name="vz">#REF!</definedName>
    <definedName name="wrn.1." localSheetId="2" hidden="1">{"konoplin - Личное представление",#N/A,TRUE,"ФинПлан_1кв";"konoplin - Личное представление",#N/A,TRUE,"ФинПлан_2кв"}</definedName>
    <definedName name="wrn.1." localSheetId="0" hidden="1">{"konoplin - Личное представление",#N/A,TRUE,"ФинПлан_1кв";"konoplin - Личное представление",#N/A,TRUE,"ФинПлан_2кв"}</definedName>
    <definedName name="www" localSheetId="2">'&gt; 5 '!www</definedName>
    <definedName name="www" localSheetId="0">'План тех мер (вода)'!www</definedName>
    <definedName name="Z_28000A64_34E7_4CCA_B924_480110AAD287_.wvu.PrintArea" localSheetId="2" hidden="1">'&gt; 5 '!$A$1:$H$11</definedName>
    <definedName name="Z_28000A64_34E7_4CCA_B924_480110AAD287_.wvu.PrintArea" localSheetId="0" hidden="1">'План тех мер (вода)'!$A$1:$K$27</definedName>
    <definedName name="Z_28000A64_34E7_4CCA_B924_480110AAD287_.wvu.PrintTitles" localSheetId="2" hidden="1">'&gt; 5 '!$5:$8</definedName>
    <definedName name="Z_28000A64_34E7_4CCA_B924_480110AAD287_.wvu.PrintTitles" localSheetId="0" hidden="1">'План тех мер (вода)'!$5:$7</definedName>
    <definedName name="Z_30FEE15E_D26F_11D4_A6F7_00508B6A7686_.wvu.PrintTitles" localSheetId="2" hidden="1">#REF!</definedName>
    <definedName name="Z_30FEE15E_D26F_11D4_A6F7_00508B6A7686_.wvu.PrintTitles" hidden="1">#REF!</definedName>
    <definedName name="zi" localSheetId="2">#REF!</definedName>
    <definedName name="zi">#REF!</definedName>
    <definedName name="а" localSheetId="2">'&gt; 5 '!а</definedName>
    <definedName name="а" localSheetId="0">'План тех мер (вода)'!а</definedName>
    <definedName name="а30" localSheetId="2">#REF!</definedName>
    <definedName name="а30">#REF!</definedName>
    <definedName name="аа" localSheetId="2">'&gt; 5 '!аа</definedName>
    <definedName name="аа" localSheetId="0">'План тех мер (вода)'!аа</definedName>
    <definedName name="ааа" localSheetId="2">#REF!</definedName>
    <definedName name="ааа">#REF!</definedName>
    <definedName name="АВАНС_ЛИЗИНГ" localSheetId="2">[7]ПАРАМЕТРЫ!#REF!</definedName>
    <definedName name="АВАНС_ЛИЗИНГ" localSheetId="0">[7]ПАРАМЕТРЫ!#REF!</definedName>
    <definedName name="АВГ_РУБ" localSheetId="2">[10]Калькуляции!#REF!</definedName>
    <definedName name="АВГ_РУБ">[10]Калькуляции!#REF!</definedName>
    <definedName name="август" localSheetId="2">#REF!</definedName>
    <definedName name="август">#REF!</definedName>
    <definedName name="АВЧ_ДП" localSheetId="2">[10]Калькуляции!#REF!</definedName>
    <definedName name="АВЧ_ДП">[10]Калькуляции!#REF!</definedName>
    <definedName name="АВЧ_С" localSheetId="2">#REF!</definedName>
    <definedName name="АВЧ_С">#REF!</definedName>
    <definedName name="АВЧНЗ_АЛФ" localSheetId="2">#REF!</definedName>
    <definedName name="АВЧНЗ_АЛФ">#REF!</definedName>
    <definedName name="АВЧНЗ_ХЛБ" localSheetId="2">#REF!</definedName>
    <definedName name="АВЧНЗ_ХЛБ">#REF!</definedName>
    <definedName name="АК12" localSheetId="2">[10]Калькуляции!#REF!</definedName>
    <definedName name="АК12">[10]Калькуляции!#REF!</definedName>
    <definedName name="АК5М2" localSheetId="2">[10]Калькуляции!#REF!</definedName>
    <definedName name="АК5М2">[10]Калькуляции!#REF!</definedName>
    <definedName name="АЛ_АВЧ" localSheetId="2">#REF!</definedName>
    <definedName name="АЛ_АВЧ">#REF!</definedName>
    <definedName name="АЛ_Ф" localSheetId="2">#REF!</definedName>
    <definedName name="АЛ_Ф">#REF!</definedName>
    <definedName name="АЛ_Ф_ЗФА" localSheetId="2">#REF!</definedName>
    <definedName name="АЛ_Ф_ЗФА">#REF!</definedName>
    <definedName name="алдеоплдолджполд" localSheetId="2">'&gt; 5 '!алдеоплдолджполд</definedName>
    <definedName name="алдеоплдолджполд" localSheetId="0">'План тех мер (вода)'!алдеоплдолджполд</definedName>
    <definedName name="Алмаз2">[11]Дебиторка!$J$7</definedName>
    <definedName name="АЛЮМ_АТЧ" localSheetId="2">#REF!</definedName>
    <definedName name="АЛЮМ_АТЧ">#REF!</definedName>
    <definedName name="Амортизация_здания____год" localSheetId="2">[7]ПАРАМЕТРЫ!$B$18</definedName>
    <definedName name="Амортизация_здания____год" localSheetId="0">[7]ПАРАМЕТРЫ!$B$18</definedName>
    <definedName name="Амортизация_оборудования____год" localSheetId="2">[7]ПАРАМЕТРЫ!$B$17</definedName>
    <definedName name="Амортизация_оборудования____год" localSheetId="0">[7]ПАРАМЕТРЫ!$B$17</definedName>
    <definedName name="АН_Б_ТОЛ" localSheetId="2">[10]Калькуляции!#REF!</definedName>
    <definedName name="АН_Б_ТОЛ">[10]Калькуляции!#REF!</definedName>
    <definedName name="АН_М_" localSheetId="2">#REF!</definedName>
    <definedName name="АН_М_">#REF!</definedName>
    <definedName name="АН_М_П" localSheetId="2">[10]Калькуляции!#REF!</definedName>
    <definedName name="АН_М_П">[10]Калькуляции!#REF!</definedName>
    <definedName name="АН_М_ПРОСТ" localSheetId="2">[10]Калькуляции!#REF!</definedName>
    <definedName name="АН_М_ПРОСТ">[10]Калькуляции!#REF!</definedName>
    <definedName name="АПР_РУБ" localSheetId="2">#REF!</definedName>
    <definedName name="АПР_РУБ">#REF!</definedName>
    <definedName name="апрель" localSheetId="2">#REF!</definedName>
    <definedName name="апрель">#REF!</definedName>
    <definedName name="АТЧ_ЦЕХА" localSheetId="2">[10]Калькуляции!#REF!</definedName>
    <definedName name="АТЧ_ЦЕХА">[10]Калькуляции!#REF!</definedName>
    <definedName name="АТЧНЗ_ГЛ" localSheetId="2">#REF!</definedName>
    <definedName name="АТЧНЗ_ГЛ">#REF!</definedName>
    <definedName name="АТЧНЗ_ЭЛ" localSheetId="2">#REF!</definedName>
    <definedName name="АТЧНЗ_ЭЛ">#REF!</definedName>
    <definedName name="б" localSheetId="2">'&gt; 5 '!б</definedName>
    <definedName name="б" localSheetId="0">'План тех мер (вода)'!б</definedName>
    <definedName name="_xlnm.Database" localSheetId="2">#REF!</definedName>
    <definedName name="_xlnm.Database">#REF!</definedName>
    <definedName name="БАР_" localSheetId="2">#REF!</definedName>
    <definedName name="БАР_">#REF!</definedName>
    <definedName name="ббббб" localSheetId="2">'&gt; 5 '!ббббб</definedName>
    <definedName name="ббббб" localSheetId="0">'План тех мер (вода)'!ббббб</definedName>
    <definedName name="бл" localSheetId="2">#REF!</definedName>
    <definedName name="бл">#REF!</definedName>
    <definedName name="Блок" localSheetId="2">#REF!</definedName>
    <definedName name="Блок">#REF!</definedName>
    <definedName name="Браво2">[11]Дебиторка!$J$10</definedName>
    <definedName name="в" localSheetId="2">'&gt; 5 '!в</definedName>
    <definedName name="в" localSheetId="0">'План тех мер (вода)'!в</definedName>
    <definedName name="В_В" localSheetId="2">#REF!</definedName>
    <definedName name="В_В">#REF!</definedName>
    <definedName name="В_Т" localSheetId="2">#REF!</definedName>
    <definedName name="В_Т">#REF!</definedName>
    <definedName name="В_Т_ВС" localSheetId="2">[10]Калькуляции!#REF!</definedName>
    <definedName name="В_Т_ВС">[10]Калькуляции!#REF!</definedName>
    <definedName name="В_Т_П" localSheetId="2">[10]Калькуляции!#REF!</definedName>
    <definedName name="В_Т_П">[10]Калькуляции!#REF!</definedName>
    <definedName name="В_Э" localSheetId="2">#REF!</definedName>
    <definedName name="В_Э">#REF!</definedName>
    <definedName name="в23ё" localSheetId="2">'&gt; 5 '!в23ё</definedName>
    <definedName name="в23ё" localSheetId="0">'План тех мер (вода)'!в23ё</definedName>
    <definedName name="В5">[12]БДДС_нов!$C$1:$H$501</definedName>
    <definedName name="Валюта" localSheetId="2">#REF!</definedName>
    <definedName name="Валюта">#REF!</definedName>
    <definedName name="вв" localSheetId="2">'&gt; 5 '!вв</definedName>
    <definedName name="вв" localSheetId="0">'План тех мер (вода)'!вв</definedName>
    <definedName name="ВВВВ" localSheetId="2">#REF!</definedName>
    <definedName name="ВВВВ">#REF!</definedName>
    <definedName name="вид" localSheetId="2">[13]Лист1!#REF!</definedName>
    <definedName name="вид">[13]Лист1!#REF!</definedName>
    <definedName name="ВН_3003_ДП" localSheetId="2">#REF!</definedName>
    <definedName name="ВН_3003_ДП">#REF!</definedName>
    <definedName name="ВН_6063_ЭКС" localSheetId="2">[10]Калькуляции!#REF!</definedName>
    <definedName name="ВН_6063_ЭКС">[10]Калькуляции!#REF!</definedName>
    <definedName name="ВН_АВЧ_ДП" localSheetId="2">[10]Калькуляции!#REF!</definedName>
    <definedName name="ВН_АВЧ_ДП">[10]Калькуляции!#REF!</definedName>
    <definedName name="ВН_АВЧ_ЭКС" localSheetId="2">#REF!</definedName>
    <definedName name="ВН_АВЧ_ЭКС">#REF!</definedName>
    <definedName name="ВН_АТЧ_ДП" localSheetId="2">[10]Калькуляции!#REF!</definedName>
    <definedName name="ВН_АТЧ_ДП">[10]Калькуляции!#REF!</definedName>
    <definedName name="ВН_АТЧ_ТОЛ_А" localSheetId="2">[10]Калькуляции!#REF!</definedName>
    <definedName name="ВН_АТЧ_ТОЛ_А">[10]Калькуляции!#REF!</definedName>
    <definedName name="ВН_АТЧ_ТОЛ_ПК" localSheetId="2">[10]Калькуляции!#REF!</definedName>
    <definedName name="ВН_АТЧ_ТОЛ_ПК">[10]Калькуляции!#REF!</definedName>
    <definedName name="ВН_Р" localSheetId="2">#REF!</definedName>
    <definedName name="ВН_Р">#REF!</definedName>
    <definedName name="ВН_С_ДП" localSheetId="2">[10]Калькуляции!#REF!</definedName>
    <definedName name="ВН_С_ДП">[10]Калькуляции!#REF!</definedName>
    <definedName name="ВН_С_ЭКС" localSheetId="2">#REF!</definedName>
    <definedName name="ВН_С_ЭКС">#REF!</definedName>
    <definedName name="ВНИТ" localSheetId="2">#REF!</definedName>
    <definedName name="ВНИТ">#REF!</definedName>
    <definedName name="ВОД_Т" localSheetId="2">#REF!</definedName>
    <definedName name="ВОД_Т">#REF!</definedName>
    <definedName name="вода_НТМК">'[14]цены цехов'!$D$10</definedName>
    <definedName name="вода_свежая">'[14]цены цехов'!$D$16</definedName>
    <definedName name="ВОЗ" localSheetId="2">#REF!</definedName>
    <definedName name="ВОЗ">#REF!</definedName>
    <definedName name="Волгоградэнерго" localSheetId="2">#REF!</definedName>
    <definedName name="Волгоградэнерго">#REF!</definedName>
    <definedName name="ВСП1" localSheetId="2">#REF!</definedName>
    <definedName name="ВСП1">#REF!</definedName>
    <definedName name="ВСПОМОГ" localSheetId="2">#REF!</definedName>
    <definedName name="ВСПОМОГ">#REF!</definedName>
    <definedName name="второй" localSheetId="2">#REF!</definedName>
    <definedName name="второй">#REF!</definedName>
    <definedName name="выв" localSheetId="2">#REF!</definedName>
    <definedName name="выв">#REF!</definedName>
    <definedName name="г" localSheetId="2">'&gt; 5 '!г</definedName>
    <definedName name="г" localSheetId="0">'План тех мер (вода)'!г</definedName>
    <definedName name="ГАС_Ш" localSheetId="2">#REF!</definedName>
    <definedName name="ГАС_Ш">#REF!</definedName>
    <definedName name="ГИД" localSheetId="2">#REF!</definedName>
    <definedName name="ГИД">#REF!</definedName>
    <definedName name="ГЛ" localSheetId="2">#REF!</definedName>
    <definedName name="ГЛ">#REF!</definedName>
    <definedName name="ГЛ_ДП" localSheetId="2">[10]Калькуляции!#REF!</definedName>
    <definedName name="ГЛ_ДП">[10]Калькуляции!#REF!</definedName>
    <definedName name="ГЛ_Ш" localSheetId="2">#REF!</definedName>
    <definedName name="ГЛ_Ш">#REF!</definedName>
    <definedName name="глинозем" localSheetId="2">'&gt; 5 '!USD/1.701</definedName>
    <definedName name="глинозем" localSheetId="0">'План тех мер (вода)'!USD/1.701</definedName>
    <definedName name="ГР" localSheetId="2">#REF!</definedName>
    <definedName name="ГР">#REF!</definedName>
    <definedName name="ГФГ">'[14]цены цехов'!$D$52</definedName>
    <definedName name="д">[15]имена!$A$1</definedName>
    <definedName name="ДАВ_КАТАНКА" localSheetId="2">[10]Калькуляции!#REF!</definedName>
    <definedName name="ДАВ_КАТАНКА">[10]Калькуляции!#REF!</definedName>
    <definedName name="ДАВ_СЛИТКИ" localSheetId="2">#REF!</definedName>
    <definedName name="ДАВ_СЛИТКИ">#REF!</definedName>
    <definedName name="ДАВ_ШТАН" localSheetId="2">#REF!</definedName>
    <definedName name="ДАВ_ШТАН">#REF!</definedName>
    <definedName name="ДАВАЛЬЧЕСКИЙ" localSheetId="2">#REF!</definedName>
    <definedName name="ДАВАЛЬЧЕСКИЙ">#REF!</definedName>
    <definedName name="ДАТА">[13]Лист1!$A$38:$A$50</definedName>
    <definedName name="Дв" localSheetId="2">'&gt; 5 '!Дв</definedName>
    <definedName name="Дв" localSheetId="0">'План тех мер (вода)'!Дв</definedName>
    <definedName name="дд" localSheetId="2">'&gt; 5 '!дд</definedName>
    <definedName name="дд" localSheetId="0">'План тех мер (вода)'!дд</definedName>
    <definedName name="ДЕК_РУБ" localSheetId="2">[10]Калькуляции!#REF!</definedName>
    <definedName name="ДЕК_РУБ">[10]Калькуляции!#REF!</definedName>
    <definedName name="ДЕК_ТОН" localSheetId="2">[10]Калькуляции!#REF!</definedName>
    <definedName name="ДЕК_ТОН">[10]Калькуляции!#REF!</definedName>
    <definedName name="ДЗО">'[16]титул БДР'!$A$21</definedName>
    <definedName name="ДИЗТОПЛИВО" localSheetId="2">#REF!</definedName>
    <definedName name="ДИЗТОПЛИВО">#REF!</definedName>
    <definedName name="Дионис2">[11]Дебиторка!$J$15</definedName>
    <definedName name="ДОГПЕР_АВЧСЫРЕЦ" localSheetId="2">[10]Калькуляции!#REF!</definedName>
    <definedName name="ДОГПЕР_АВЧСЫРЕЦ">[10]Калькуляции!#REF!</definedName>
    <definedName name="Доллар" localSheetId="2">[17]Оборудование_стоим!#REF!</definedName>
    <definedName name="Доллар">[17]Оборудование_стоим!#REF!</definedName>
    <definedName name="доля_проч_ф" localSheetId="2">#REF!</definedName>
    <definedName name="доля_проч_ф">#REF!</definedName>
    <definedName name="доля_прочая" localSheetId="2">#REF!</definedName>
    <definedName name="доля_прочая">#REF!</definedName>
    <definedName name="доля_прочая_98_ав" localSheetId="2">#REF!</definedName>
    <definedName name="доля_прочая_98_ав">#REF!</definedName>
    <definedName name="доля_прочая_ав" localSheetId="2">#REF!</definedName>
    <definedName name="доля_прочая_ав">#REF!</definedName>
    <definedName name="доля_прочая_ф" localSheetId="2">#REF!</definedName>
    <definedName name="доля_прочая_ф">#REF!</definedName>
    <definedName name="доля_т_ф" localSheetId="2">#REF!</definedName>
    <definedName name="доля_т_ф">#REF!</definedName>
    <definedName name="доля_теп_1">[2]Лист1!$C$1</definedName>
    <definedName name="доля_теп_2" localSheetId="2">#REF!</definedName>
    <definedName name="доля_теп_2">#REF!</definedName>
    <definedName name="доля_теп_3">[2]Лист1!$C$3</definedName>
    <definedName name="доля_тепло" localSheetId="2">#REF!</definedName>
    <definedName name="доля_тепло">#REF!</definedName>
    <definedName name="доля_эл_1" localSheetId="2">#REF!</definedName>
    <definedName name="доля_эл_1">#REF!</definedName>
    <definedName name="доля_эл_2" localSheetId="2">#REF!</definedName>
    <definedName name="доля_эл_2">#REF!</definedName>
    <definedName name="доля_эл_3" localSheetId="2">#REF!</definedName>
    <definedName name="доля_эл_3">#REF!</definedName>
    <definedName name="доля_эл_ф" localSheetId="2">#REF!</definedName>
    <definedName name="доля_эл_ф">#REF!</definedName>
    <definedName name="доля_электра" localSheetId="2">#REF!</definedName>
    <definedName name="доля_электра">#REF!</definedName>
    <definedName name="доля_электра_99" localSheetId="2">#REF!</definedName>
    <definedName name="доля_электра_99">#REF!</definedName>
    <definedName name="е" localSheetId="2">'&gt; 5 '!е</definedName>
    <definedName name="е" localSheetId="0">'План тех мер (вода)'!е</definedName>
    <definedName name="Ежемесячные_выпл_по_лизингу__USD" localSheetId="2">[7]ПАРАМЕТРЫ!#REF!</definedName>
    <definedName name="Ежемесячные_выпл_по_лизингу__USD" localSheetId="0">[7]ПАРАМЕТРЫ!#REF!</definedName>
    <definedName name="ЕСН">[18]Макро!$B$4</definedName>
    <definedName name="ж" localSheetId="2">'&gt; 5 '!ж</definedName>
    <definedName name="ж" localSheetId="0">'План тех мер (вода)'!ж</definedName>
    <definedName name="жжжжжжж" localSheetId="2">'&gt; 5 '!жжжжжжж</definedName>
    <definedName name="жжжжжжж" localSheetId="0">'План тех мер (вода)'!жжжжжжж</definedName>
    <definedName name="з" localSheetId="2">'&gt; 5 '!з</definedName>
    <definedName name="з" localSheetId="0">'План тех мер (вода)'!з</definedName>
    <definedName name="З1" localSheetId="2">#REF!</definedName>
    <definedName name="З1">#REF!</definedName>
    <definedName name="З11" localSheetId="2">#REF!</definedName>
    <definedName name="З11">#REF!</definedName>
    <definedName name="З13" localSheetId="2">#REF!</definedName>
    <definedName name="З13">#REF!</definedName>
    <definedName name="З2" localSheetId="2">#REF!</definedName>
    <definedName name="З2">#REF!</definedName>
    <definedName name="З4" localSheetId="2">#REF!</definedName>
    <definedName name="З4">#REF!</definedName>
    <definedName name="З6" localSheetId="2">#REF!</definedName>
    <definedName name="З6">#REF!</definedName>
    <definedName name="З8" localSheetId="2">#REF!</definedName>
    <definedName name="З8">#REF!</definedName>
    <definedName name="З9" localSheetId="2">#REF!</definedName>
    <definedName name="З9">#REF!</definedName>
    <definedName name="_xlnm.Print_Titles">#N/A</definedName>
    <definedName name="ззззз" localSheetId="2">#REF!</definedName>
    <definedName name="ззззз">#REF!</definedName>
    <definedName name="ззззззззззззззззззззз" localSheetId="2">'&gt; 5 '!ззззззззззззззззззззз</definedName>
    <definedName name="ззззззззззззззззззззз" localSheetId="0">'План тех мер (вода)'!ззззззззззззззззззззз</definedName>
    <definedName name="ЗКР" localSheetId="2">[10]Калькуляции!#REF!</definedName>
    <definedName name="ЗКР">[10]Калькуляции!#REF!</definedName>
    <definedName name="и" localSheetId="2">'&gt; 5 '!и</definedName>
    <definedName name="и" localSheetId="0">'План тех мер (вода)'!и</definedName>
    <definedName name="й" localSheetId="2">'&gt; 5 '!й</definedName>
    <definedName name="й" localSheetId="0">'План тех мер (вода)'!й</definedName>
    <definedName name="ИЗВ_М" localSheetId="2">#REF!</definedName>
    <definedName name="ИЗВ_М">#REF!</definedName>
    <definedName name="ИЗМНЗП_АТЧ" localSheetId="2">#REF!</definedName>
    <definedName name="ИЗМНЗП_АТЧ">#REF!</definedName>
    <definedName name="йй" localSheetId="2">'&gt; 5 '!йй</definedName>
    <definedName name="йй" localSheetId="0">'План тех мер (вода)'!йй</definedName>
    <definedName name="ййййййййййййй" localSheetId="2">'&gt; 5 '!ййййййййййййй</definedName>
    <definedName name="ййййййййййййй" localSheetId="0">'План тех мер (вода)'!ййййййййййййй</definedName>
    <definedName name="ИМЯ" localSheetId="2">#REF!</definedName>
    <definedName name="ИМЯ">#REF!</definedName>
    <definedName name="Иркутск2">[11]Дебиторка!$J$16</definedName>
    <definedName name="ИТСЫР" localSheetId="2">#REF!</definedName>
    <definedName name="ИТСЫР">#REF!</definedName>
    <definedName name="ИТЭН" localSheetId="2">#REF!</definedName>
    <definedName name="ИТЭН">#REF!</definedName>
    <definedName name="ЙЦУ" localSheetId="2">#REF!</definedName>
    <definedName name="ЙЦУ">#REF!</definedName>
    <definedName name="ИЮЛ_ТОН" localSheetId="2">[10]Калькуляции!#REF!</definedName>
    <definedName name="ИЮЛ_ТОН">[10]Калькуляции!#REF!</definedName>
    <definedName name="ИЮН_РУБ" localSheetId="2">#REF!</definedName>
    <definedName name="ИЮН_РУБ">#REF!</definedName>
    <definedName name="июнь" localSheetId="2">#REF!</definedName>
    <definedName name="июнь">#REF!</definedName>
    <definedName name="к">[15]имена!$A$17</definedName>
    <definedName name="К_СЫР_ТОЛ" localSheetId="2">[10]Калькуляции!#REF!</definedName>
    <definedName name="К_СЫР_ТОЛ">[10]Калькуляции!#REF!</definedName>
    <definedName name="К2_ТОН" localSheetId="2">[10]Калькуляции!#REF!</definedName>
    <definedName name="К2_ТОН">[10]Калькуляции!#REF!</definedName>
    <definedName name="КАТАНКА_КРАМЗ" localSheetId="2">[10]Калькуляции!#REF!</definedName>
    <definedName name="КАТАНКА_КРАМЗ">[10]Калькуляции!#REF!</definedName>
    <definedName name="КВ1_РУБ" localSheetId="2">#REF!</definedName>
    <definedName name="КВ1_РУБ">#REF!</definedName>
    <definedName name="КВ2_РУБ" localSheetId="2">#REF!</definedName>
    <definedName name="КВ2_РУБ">#REF!</definedName>
    <definedName name="КВ3_РУБ" localSheetId="2">#REF!</definedName>
    <definedName name="КВ3_РУБ">#REF!</definedName>
    <definedName name="КВ4_РУБ" localSheetId="2">#REF!</definedName>
    <definedName name="КВ4_РУБ">#REF!</definedName>
    <definedName name="ке" localSheetId="2">'&gt; 5 '!ке</definedName>
    <definedName name="ке" localSheetId="0">'План тех мер (вода)'!ке</definedName>
    <definedName name="КИПиА">'[14]цены цехов'!$D$14</definedName>
    <definedName name="КнязьРюрик2">[11]Дебиторка!$J$18</definedName>
    <definedName name="КОМПЛЕКСНЫЙ" localSheetId="2">[10]Калькуляции!#REF!</definedName>
    <definedName name="КОМПЛЕКСНЫЙ">[10]Калькуляции!#REF!</definedName>
    <definedName name="КОРК_АВЧ" localSheetId="2">#REF!</definedName>
    <definedName name="КОРК_АВЧ">#REF!</definedName>
    <definedName name="коэф_глин" localSheetId="2">#REF!</definedName>
    <definedName name="коэф_глин">#REF!</definedName>
    <definedName name="коэф_пек" localSheetId="2">#REF!</definedName>
    <definedName name="коэф_пек">#REF!</definedName>
    <definedName name="коэф1" localSheetId="2">#REF!</definedName>
    <definedName name="коэф1">#REF!</definedName>
    <definedName name="коэф2">[2]Лист1!$E$14</definedName>
    <definedName name="коэф3" localSheetId="2">#REF!</definedName>
    <definedName name="коэф3">#REF!</definedName>
    <definedName name="коэф4">[2]Лист1!$G$14</definedName>
    <definedName name="кр" localSheetId="2">#REF!</definedName>
    <definedName name="кр">#REF!</definedName>
    <definedName name="КР_10" localSheetId="2">#REF!</definedName>
    <definedName name="КР_10">#REF!</definedName>
    <definedName name="КР_7" localSheetId="2">#REF!</definedName>
    <definedName name="КР_7">#REF!</definedName>
    <definedName name="кр_до165" localSheetId="2">#REF!</definedName>
    <definedName name="кр_до165">#REF!</definedName>
    <definedName name="КР_ЛОК" localSheetId="2">[10]Калькуляции!#REF!</definedName>
    <definedName name="КР_ЛОК">[10]Калькуляции!#REF!</definedName>
    <definedName name="КР_ОБАН" localSheetId="2">#REF!</definedName>
    <definedName name="КР_ОБАН">#REF!</definedName>
    <definedName name="КР_С8БМ" localSheetId="2">#REF!</definedName>
    <definedName name="КР_С8БМ">#REF!</definedName>
    <definedName name="КР_Ф" localSheetId="2">#REF!</definedName>
    <definedName name="КР_Ф">#REF!</definedName>
    <definedName name="КР_ЭЮ" localSheetId="2">[10]Калькуляции!#REF!</definedName>
    <definedName name="КР_ЭЮ">[10]Калькуляции!#REF!</definedName>
    <definedName name="кредит" localSheetId="2">[7]ПАРАМЕТРЫ!$B$12</definedName>
    <definedName name="кредит" localSheetId="0">[7]ПАРАМЕТРЫ!$B$12</definedName>
    <definedName name="Кредитная_ставка" localSheetId="2">[7]ПАРАМЕТРЫ!$B$11</definedName>
    <definedName name="Кредитная_ставка" localSheetId="0">[7]ПАРАМЕТРЫ!$B$11</definedName>
    <definedName name="_xlnm.Criteria" localSheetId="2">[19]Données!#REF!</definedName>
    <definedName name="_xlnm.Criteria">[19]Données!#REF!</definedName>
    <definedName name="КрПроцент" localSheetId="2">#REF!</definedName>
    <definedName name="КрПроцент">#REF!</definedName>
    <definedName name="кур" localSheetId="2">#REF!</definedName>
    <definedName name="кур">#REF!</definedName>
    <definedName name="КурсУЕ" localSheetId="2">#REF!</definedName>
    <definedName name="КурсУЕ">#REF!</definedName>
    <definedName name="л" localSheetId="2">'&gt; 5 '!л</definedName>
    <definedName name="л" localSheetId="0">'План тех мер (вода)'!л</definedName>
    <definedName name="ЛИГ_АЛ_М" localSheetId="2">[10]Калькуляции!#REF!</definedName>
    <definedName name="ЛИГ_АЛ_М">[10]Калькуляции!#REF!</definedName>
    <definedName name="м" localSheetId="2">'&gt; 5 '!м</definedName>
    <definedName name="м" localSheetId="0">'План тех мер (вода)'!м</definedName>
    <definedName name="май" localSheetId="2">#REF!</definedName>
    <definedName name="май">#REF!</definedName>
    <definedName name="МАЙ_ТОН" localSheetId="2">#REF!</definedName>
    <definedName name="МАЙ_ТОН">#REF!</definedName>
    <definedName name="МАР_ТОН" localSheetId="2">#REF!</definedName>
    <definedName name="МАР_ТОН">#REF!</definedName>
    <definedName name="МАРГ_ЛИГ_ДП" localSheetId="2">#REF!</definedName>
    <definedName name="МАРГ_ЛИГ_ДП">#REF!</definedName>
    <definedName name="март" localSheetId="2">#REF!</definedName>
    <definedName name="март">#REF!</definedName>
    <definedName name="МЕД_" localSheetId="2">#REF!</definedName>
    <definedName name="МЕД_">#REF!</definedName>
    <definedName name="МЕСЯЦЫ" localSheetId="2">[20]Январь!#REF!</definedName>
    <definedName name="МЕСЯЦЫ">[20]Январь!#REF!</definedName>
    <definedName name="Мет_ЭЛЦ3" localSheetId="2">#REF!</definedName>
    <definedName name="Мет_ЭЛЦ3">#REF!</definedName>
    <definedName name="мехцех_РМП">'[14]цены цехов'!$D$26</definedName>
    <definedName name="МЛИГ_ЭЛ" localSheetId="2">[10]Калькуляции!#REF!</definedName>
    <definedName name="МЛИГ_ЭЛ">[10]Калькуляции!#REF!</definedName>
    <definedName name="ммм" localSheetId="2">#REF!</definedName>
    <definedName name="ммм">#REF!</definedName>
    <definedName name="МС6_РУБ" localSheetId="2">[10]Калькуляции!#REF!</definedName>
    <definedName name="МС6_РУБ">[10]Калькуляции!#REF!</definedName>
    <definedName name="МС9_РУБ" localSheetId="2">[10]Калькуляции!#REF!</definedName>
    <definedName name="МС9_РУБ">[10]Калькуляции!#REF!</definedName>
    <definedName name="мым" localSheetId="2">'&gt; 5 '!мым</definedName>
    <definedName name="мым" localSheetId="0">'План тех мер (вода)'!мым</definedName>
    <definedName name="н" localSheetId="2">'&gt; 5 '!н</definedName>
    <definedName name="н" localSheetId="0">'План тех мер (вода)'!н</definedName>
    <definedName name="Н_АЛФ" localSheetId="2">#REF!</definedName>
    <definedName name="Н_АЛФ">#REF!</definedName>
    <definedName name="Н_АНБЛ" localSheetId="2">#REF!</definedName>
    <definedName name="Н_АНБЛ">#REF!</definedName>
    <definedName name="Н_АНБЛ_Т" localSheetId="2">[10]Калькуляции!#REF!</definedName>
    <definedName name="Н_АНБЛ_Т">[10]Калькуляции!#REF!</definedName>
    <definedName name="Н_ВАЛФ" localSheetId="2">#REF!</definedName>
    <definedName name="Н_ВАЛФ">#REF!</definedName>
    <definedName name="Н_ВКРСВ" localSheetId="2">#REF!</definedName>
    <definedName name="Н_ВКРСВ">#REF!</definedName>
    <definedName name="Н_ВОДОБКРУПН" localSheetId="2">#REF!</definedName>
    <definedName name="Н_ВОДОБКРУПН">#REF!</definedName>
    <definedName name="Н_ВХЛН" localSheetId="2">#REF!</definedName>
    <definedName name="Н_ВХЛН">#REF!</definedName>
    <definedName name="Н_ГЛ_ВН" localSheetId="2">#REF!</definedName>
    <definedName name="Н_ГЛ_ВН">#REF!</definedName>
    <definedName name="Н_ГЛ_ИТ" localSheetId="2">[10]Калькуляции!#REF!</definedName>
    <definedName name="Н_ГЛ_ИТ">[10]Калькуляции!#REF!</definedName>
    <definedName name="Н_ГЛШ" localSheetId="2">#REF!</definedName>
    <definedName name="Н_ГЛШ">#REF!</definedName>
    <definedName name="Н_К_ПРОК" localSheetId="2">#REF!</definedName>
    <definedName name="Н_К_ПРОК">#REF!</definedName>
    <definedName name="Н_К_СЫР_П" localSheetId="2">[10]Калькуляции!#REF!</definedName>
    <definedName name="Н_К_СЫР_П">[10]Калькуляции!#REF!</definedName>
    <definedName name="Н_КАВЧ_АЛФ" localSheetId="2">#REF!</definedName>
    <definedName name="Н_КАВЧ_АЛФ">#REF!</definedName>
    <definedName name="Н_КАВЧ_КРС" localSheetId="2">#REF!</definedName>
    <definedName name="Н_КАВЧ_КРС">#REF!</definedName>
    <definedName name="Н_КАВЧ_ХЛБ" localSheetId="2">#REF!</definedName>
    <definedName name="Н_КАВЧ_ХЛБ">#REF!</definedName>
    <definedName name="Н_КЕРОСИН" localSheetId="2">#REF!</definedName>
    <definedName name="Н_КЕРОСИН">#REF!</definedName>
    <definedName name="Н_КЛОК_СКАЛ" localSheetId="2">[10]Калькуляции!#REF!</definedName>
    <definedName name="Н_КЛОК_СКАЛ">[10]Калькуляции!#REF!</definedName>
    <definedName name="Н_КОА_АБ" localSheetId="2">#REF!</definedName>
    <definedName name="Н_КОА_АБ">#REF!</definedName>
    <definedName name="Н_КОА_КРС" localSheetId="2">#REF!</definedName>
    <definedName name="Н_КОА_КРС">#REF!</definedName>
    <definedName name="Н_КОА_СКАЛ" localSheetId="2">#REF!</definedName>
    <definedName name="Н_КОА_СКАЛ">#REF!</definedName>
    <definedName name="Н_КОРК_7" localSheetId="2">#REF!</definedName>
    <definedName name="Н_КОРК_7">#REF!</definedName>
    <definedName name="Н_КР_АК5М2" localSheetId="2">[10]Калькуляции!#REF!</definedName>
    <definedName name="Н_КР_АК5М2">[10]Калькуляции!#REF!</definedName>
    <definedName name="Н_КР19_СКАЛ" localSheetId="2">#REF!</definedName>
    <definedName name="Н_КР19_СКАЛ">#REF!</definedName>
    <definedName name="Н_КРАК9ПЧ" localSheetId="2">[10]Калькуляции!#REF!</definedName>
    <definedName name="Н_КРАК9ПЧ">[10]Калькуляции!#REF!</definedName>
    <definedName name="Н_КРЕМАК12" localSheetId="2">[10]Калькуляции!#REF!</definedName>
    <definedName name="Н_КРЕМАК12">[10]Калькуляции!#REF!</definedName>
    <definedName name="Н_КРЕМАК9ПЧ" localSheetId="2">[10]Калькуляции!#REF!</definedName>
    <definedName name="Н_КРЕМАК9ПЧ">[10]Калькуляции!#REF!</definedName>
    <definedName name="Н_КРКРУПН" localSheetId="2">[10]Калькуляции!#REF!</definedName>
    <definedName name="Н_КРКРУПН">[10]Калькуляции!#REF!</definedName>
    <definedName name="Н_КРРЕКВИЗИТЫ" localSheetId="2">[10]Калькуляции!#REF!</definedName>
    <definedName name="Н_КРРЕКВИЗИТЫ">[10]Калькуляции!#REF!</definedName>
    <definedName name="Н_КРСЛИТКИ" localSheetId="2">[10]Калькуляции!#REF!</definedName>
    <definedName name="Н_КРСЛИТКИ">[10]Калькуляции!#REF!</definedName>
    <definedName name="Н_КРФ" localSheetId="2">[10]Калькуляции!#REF!</definedName>
    <definedName name="Н_КРФ">[10]Калькуляции!#REF!</definedName>
    <definedName name="Н_КСКАУСТ" localSheetId="2">#REF!</definedName>
    <definedName name="Н_КСКАУСТ">#REF!</definedName>
    <definedName name="Н_КСПЕНА_С" localSheetId="2">[10]Калькуляции!#REF!</definedName>
    <definedName name="Н_КСПЕНА_С">[10]Калькуляции!#REF!</definedName>
    <definedName name="Н_КССОДКАЛ" localSheetId="2">#REF!</definedName>
    <definedName name="Н_КССОДКАЛ">#REF!</definedName>
    <definedName name="Н_ЛИГ_АЛ_МАК5М2" localSheetId="2">[10]Калькуляции!#REF!</definedName>
    <definedName name="Н_ЛИГ_АЛ_МАК5М2">[10]Калькуляции!#REF!</definedName>
    <definedName name="Н_МАГНАК5М2" localSheetId="2">[10]Калькуляции!#REF!</definedName>
    <definedName name="Н_МАГНАК5М2">[10]Калькуляции!#REF!</definedName>
    <definedName name="Н_МАЗ" localSheetId="2">[10]Калькуляции!#REF!</definedName>
    <definedName name="Н_МАЗ">[10]Калькуляции!#REF!</definedName>
    <definedName name="Н_МАССА" localSheetId="2">#REF!</definedName>
    <definedName name="Н_МАССА">#REF!</definedName>
    <definedName name="Н_МАССА_П" localSheetId="2">[10]Калькуляции!#REF!</definedName>
    <definedName name="Н_МАССА_П">[10]Калькуляции!#REF!</definedName>
    <definedName name="Н_МЕД_АК5М2" localSheetId="2">[10]Калькуляции!#REF!</definedName>
    <definedName name="Н_МЕД_АК5М2">[10]Калькуляции!#REF!</definedName>
    <definedName name="Н_ОЛЕ" localSheetId="2">#REF!</definedName>
    <definedName name="Н_ОЛЕ">#REF!</definedName>
    <definedName name="Н_ПЕК_П" localSheetId="2">[10]Калькуляции!#REF!</definedName>
    <definedName name="Н_ПЕК_П">[10]Калькуляции!#REF!</definedName>
    <definedName name="Н_ПУШ" localSheetId="2">#REF!</definedName>
    <definedName name="Н_ПУШ">#REF!</definedName>
    <definedName name="Н_С8БМ_ГЛ" localSheetId="2">#REF!</definedName>
    <definedName name="Н_С8БМ_ГЛ">#REF!</definedName>
    <definedName name="Н_С8БМ_КСМ" localSheetId="2">#REF!</definedName>
    <definedName name="Н_С8БМ_КСМ">#REF!</definedName>
    <definedName name="Н_С8БМ_ФК" localSheetId="2">#REF!</definedName>
    <definedName name="Н_С8БМ_ФК">#REF!</definedName>
    <definedName name="Н_СКА" localSheetId="2">#REF!</definedName>
    <definedName name="Н_СКА">#REF!</definedName>
    <definedName name="Н_СОЛ_АК5М2" localSheetId="2">[10]Калькуляции!#REF!</definedName>
    <definedName name="Н_СОЛ_АК5М2">[10]Калькуляции!#REF!</definedName>
    <definedName name="Н_СОЛАК9ПЧ" localSheetId="2">[10]Калькуляции!#REF!</definedName>
    <definedName name="Н_СОЛАК9ПЧ">[10]Калькуляции!#REF!</definedName>
    <definedName name="Н_СОЛМЕЛКИЕ" localSheetId="2">[10]Калькуляции!#REF!</definedName>
    <definedName name="Н_СОЛМЕЛКИЕ">[10]Калькуляции!#REF!</definedName>
    <definedName name="Н_СОЛСЛ" localSheetId="2">[10]Калькуляции!#REF!</definedName>
    <definedName name="Н_СОЛСЛ">[10]Калькуляции!#REF!</definedName>
    <definedName name="Н_СОСМАС" localSheetId="2">#REF!</definedName>
    <definedName name="Н_СОСМАС">#REF!</definedName>
    <definedName name="Н_Т_КРСВ3" localSheetId="2">#REF!</definedName>
    <definedName name="Н_Т_КРСВ3">#REF!</definedName>
    <definedName name="Н_ТИТ_АК9ПЧ" localSheetId="2">[10]Калькуляции!#REF!</definedName>
    <definedName name="Н_ТИТ_АК9ПЧ">[10]Калькуляции!#REF!</definedName>
    <definedName name="Н_ТОЛЬКОБЛОКИ" localSheetId="2">[10]Калькуляции!#REF!</definedName>
    <definedName name="Н_ТОЛЬКОБЛОКИ">[10]Калькуляции!#REF!</definedName>
    <definedName name="Н_ФК" localSheetId="2">#REF!</definedName>
    <definedName name="Н_ФК">#REF!</definedName>
    <definedName name="Н_Х_ДИЭТ" localSheetId="2">[10]Калькуляции!#REF!</definedName>
    <definedName name="Н_Х_ДИЭТ">[10]Калькуляции!#REF!</definedName>
    <definedName name="Н_Х_ПЕК" localSheetId="2">[10]Калькуляции!#REF!</definedName>
    <definedName name="Н_Х_ПЕК">[10]Калькуляции!#REF!</definedName>
    <definedName name="Н_Х_ТЕРМ" localSheetId="2">[10]Калькуляции!#REF!</definedName>
    <definedName name="Н_Х_ТЕРМ">[10]Калькуляции!#REF!</definedName>
    <definedName name="Н_ХЛНАТ" localSheetId="2">#REF!</definedName>
    <definedName name="Н_ХЛНАТ">#REF!</definedName>
    <definedName name="Н_ЭНАК12" localSheetId="2">[10]Калькуляции!#REF!</definedName>
    <definedName name="Н_ЭНАК12">[10]Калькуляции!#REF!</definedName>
    <definedName name="Н_ЭНАК9ПЧ" localSheetId="2">[10]Калькуляции!#REF!</definedName>
    <definedName name="Н_ЭНАК9ПЧ">[10]Калькуляции!#REF!</definedName>
    <definedName name="Н_ЭНМЕЛКИЕ" localSheetId="2">#REF!</definedName>
    <definedName name="Н_ЭНМЕЛКИЕ">#REF!</definedName>
    <definedName name="Н_ЭНСЛИТКИ" localSheetId="2">#REF!</definedName>
    <definedName name="Н_ЭНСЛИТКИ">#REF!</definedName>
    <definedName name="на_имущество" localSheetId="2">[7]ПАРАМЕТРЫ!$B$9</definedName>
    <definedName name="на_имущество" localSheetId="0">[7]ПАРАМЕТРЫ!$B$9</definedName>
    <definedName name="на_прибыль" localSheetId="2">[7]ПАРАМЕТРЫ!$B$8</definedName>
    <definedName name="на_прибыль" localSheetId="0">[7]ПАРАМЕТРЫ!$B$8</definedName>
    <definedName name="НАЧПЭО" localSheetId="2">#REF!</definedName>
    <definedName name="НАЧПЭО">#REF!</definedName>
    <definedName name="НВ_ДАВАЛ" localSheetId="2">#REF!</definedName>
    <definedName name="НВ_ДАВАЛ">#REF!</definedName>
    <definedName name="НВ_ПУСКАВЧ" localSheetId="2">#REF!</definedName>
    <definedName name="НВ_ПУСКАВЧ">#REF!</definedName>
    <definedName name="НВ_СЛИТКИ" localSheetId="2">#REF!</definedName>
    <definedName name="НВ_СЛИТКИ">#REF!</definedName>
    <definedName name="НВ_ЧМЖ" localSheetId="2">#REF!</definedName>
    <definedName name="НВ_ЧМЖ">#REF!</definedName>
    <definedName name="НДС" localSheetId="2">[7]ПАРАМЕТРЫ!$B$7</definedName>
    <definedName name="НДС" localSheetId="0">[7]ПАРАМЕТРЫ!$B$7</definedName>
    <definedName name="ндс1" localSheetId="2">#REF!</definedName>
    <definedName name="ндс1">#REF!</definedName>
    <definedName name="НЗП_АТЧ" localSheetId="2">#REF!</definedName>
    <definedName name="НЗП_АТЧ">#REF!</definedName>
    <definedName name="НН_АВЧСЫР" localSheetId="2">[10]Калькуляции!#REF!</definedName>
    <definedName name="НН_АВЧСЫР">[10]Калькуляции!#REF!</definedName>
    <definedName name="нов" localSheetId="2">'&gt; 5 '!нов</definedName>
    <definedName name="нов" localSheetId="0">'План тех мер (вода)'!нов</definedName>
    <definedName name="норм_1">[21]Отопление!$D$14:$D$28</definedName>
    <definedName name="норм_1_част">[21]Отопление!$I$14:$I$28</definedName>
    <definedName name="норм_2">[21]Отопление!$E$14:$E$28</definedName>
    <definedName name="норм_3">[21]Отопление!$F$14:$F$28</definedName>
    <definedName name="норм_3_част">[21]Отопление!$J$14:$J$28</definedName>
    <definedName name="норм_4">[21]Отопление!$G$14:$G$28</definedName>
    <definedName name="НОЯ_РУБ" localSheetId="2">[10]Калькуляции!#REF!</definedName>
    <definedName name="НОЯ_РУБ">[10]Калькуляции!#REF!</definedName>
    <definedName name="ноябрь" localSheetId="2">#REF!</definedName>
    <definedName name="ноябрь">#REF!</definedName>
    <definedName name="НС" localSheetId="2">[7]ПАРАМЕТРЫ!$B$6</definedName>
    <definedName name="НС" localSheetId="0">[7]ПАРАМЕТРЫ!$B$6</definedName>
    <definedName name="НТ_АВЧСЫР" localSheetId="2">#REF!</definedName>
    <definedName name="НТ_АВЧСЫР">#REF!</definedName>
    <definedName name="НТ_АК5М2" localSheetId="2">[10]Калькуляции!#REF!</definedName>
    <definedName name="НТ_АК5М2">[10]Калькуляции!#REF!</definedName>
    <definedName name="НТ_АЛЖ" localSheetId="2">[10]Калькуляции!#REF!</definedName>
    <definedName name="НТ_АЛЖ">[10]Калькуляции!#REF!</definedName>
    <definedName name="НТ_КАТАНКА" localSheetId="2">[10]Калькуляции!#REF!</definedName>
    <definedName name="НТ_КАТАНКА">[10]Калькуляции!#REF!</definedName>
    <definedName name="НТ_РЕКВИЗИТЫ" localSheetId="2">#REF!</definedName>
    <definedName name="НТ_РЕКВИЗИТЫ">#REF!</definedName>
    <definedName name="НТ_СПЛАВ6063" localSheetId="2">#REF!</definedName>
    <definedName name="НТ_СПЛАВ6063">#REF!</definedName>
    <definedName name="НТ_ЧМЖ" localSheetId="2">#REF!</definedName>
    <definedName name="НТ_ЧМЖ">#REF!</definedName>
    <definedName name="о" localSheetId="2">'&gt; 5 '!о</definedName>
    <definedName name="о" localSheetId="0">'План тех мер (вода)'!о</definedName>
    <definedName name="об_эксп" localSheetId="2">#REF!</definedName>
    <definedName name="об_эксп">#REF!</definedName>
    <definedName name="_xlnm.Print_Area" localSheetId="2">'&gt; 5 '!$A$1:$H$20</definedName>
    <definedName name="_xlnm.Print_Area" localSheetId="1">'График по кредиту'!$A$1:$G$39</definedName>
    <definedName name="_xlnm.Print_Area" localSheetId="0">'План тех мер (вода)'!$A$1:$K$75</definedName>
    <definedName name="_xlnm.Print_Area">#N/A</definedName>
    <definedName name="ОБЩ_ВН" localSheetId="2">[10]Калькуляции!#REF!</definedName>
    <definedName name="ОБЩ_ВН">[10]Калькуляции!#REF!</definedName>
    <definedName name="ОБЩ_ТОЛ" localSheetId="2">[10]Калькуляции!#REF!</definedName>
    <definedName name="ОБЩ_ТОЛ">[10]Калькуляции!#REF!</definedName>
    <definedName name="ОБЩЕ_В" localSheetId="2">[10]Калькуляции!#REF!</definedName>
    <definedName name="ОБЩЕ_В">[10]Калькуляции!#REF!</definedName>
    <definedName name="ОБЩЕ_Т" localSheetId="2">[10]Калькуляции!#REF!</definedName>
    <definedName name="ОБЩЕ_Т">[10]Калькуляции!#REF!</definedName>
    <definedName name="ОБЩЕ_Т_П" localSheetId="2">[10]Калькуляции!#REF!</definedName>
    <definedName name="ОБЩЕ_Т_П">[10]Калькуляции!#REF!</definedName>
    <definedName name="ОБЩЕ_Э" localSheetId="2">[10]Калькуляции!#REF!</definedName>
    <definedName name="ОБЩЕ_Э">[10]Калькуляции!#REF!</definedName>
    <definedName name="объёмы" localSheetId="2">#REF!</definedName>
    <definedName name="объёмы">#REF!</definedName>
    <definedName name="ОКТ_ТОН" localSheetId="2">[10]Калькуляции!#REF!</definedName>
    <definedName name="ОКТ_ТОН">[10]Калькуляции!#REF!</definedName>
    <definedName name="ОКТ25" localSheetId="2">[22]График!#REF!</definedName>
    <definedName name="ОКТ25">[22]График!#REF!</definedName>
    <definedName name="ОЛЕ" localSheetId="2">#REF!</definedName>
    <definedName name="ОЛЕ">#REF!</definedName>
    <definedName name="оо" localSheetId="2">#REF!</definedName>
    <definedName name="оо">#REF!</definedName>
    <definedName name="ор" localSheetId="2">'&gt; 5 '!ор</definedName>
    <definedName name="ор" localSheetId="0">'План тех мер (вода)'!ор</definedName>
    <definedName name="ОС_АН_Б" localSheetId="2">#REF!</definedName>
    <definedName name="ОС_АН_Б">#REF!</definedName>
    <definedName name="ОС_БАР" localSheetId="2">#REF!</definedName>
    <definedName name="ОС_БАР">#REF!</definedName>
    <definedName name="ОС_ГИД_ЗФА" localSheetId="2">#REF!</definedName>
    <definedName name="ОС_ГИД_ЗФА">#REF!</definedName>
    <definedName name="ОС_ГЛ_ДП" localSheetId="2">[10]Калькуляции!#REF!</definedName>
    <definedName name="ОС_ГЛ_ДП">[10]Калькуляции!#REF!</definedName>
    <definedName name="ОС_ГЛ_Ш" localSheetId="2">#REF!</definedName>
    <definedName name="ОС_ГЛ_Ш">#REF!</definedName>
    <definedName name="ОС_ДИЭТ" localSheetId="2">[10]Калькуляции!#REF!</definedName>
    <definedName name="ОС_ДИЭТ">[10]Калькуляции!#REF!</definedName>
    <definedName name="ОС_К_СЫР" localSheetId="2">#REF!</definedName>
    <definedName name="ОС_К_СЫР">#REF!</definedName>
    <definedName name="ОС_КБОР" localSheetId="2">[10]Калькуляции!#REF!</definedName>
    <definedName name="ОС_КБОР">[10]Калькуляции!#REF!</definedName>
    <definedName name="ОС_КОРК_7" localSheetId="2">#REF!</definedName>
    <definedName name="ОС_КОРК_7">#REF!</definedName>
    <definedName name="ОС_КР" localSheetId="2">#REF!</definedName>
    <definedName name="ОС_КР">#REF!</definedName>
    <definedName name="ОС_ЛИГ_АЛ_М" localSheetId="2">[10]Калькуляции!#REF!</definedName>
    <definedName name="ОС_ЛИГ_АЛ_М">[10]Калькуляции!#REF!</definedName>
    <definedName name="ОС_МАГНИЙ" localSheetId="2">[10]Калькуляции!#REF!</definedName>
    <definedName name="ОС_МАГНИЙ">[10]Калькуляции!#REF!</definedName>
    <definedName name="ОС_ОЛЕ" localSheetId="2">#REF!</definedName>
    <definedName name="ОС_ОЛЕ">#REF!</definedName>
    <definedName name="ОС_П_УГ_С" localSheetId="2">[10]Калькуляции!#REF!</definedName>
    <definedName name="ОС_П_УГ_С">[10]Калькуляции!#REF!</definedName>
    <definedName name="ОС_ПЕК" localSheetId="2">#REF!</definedName>
    <definedName name="ОС_ПЕК">#REF!</definedName>
    <definedName name="ОС_ПОГЛ" localSheetId="2">[10]Калькуляции!#REF!</definedName>
    <definedName name="ОС_ПОГЛ">[10]Калькуляции!#REF!</definedName>
    <definedName name="ОС_ПУШ" localSheetId="2">#REF!</definedName>
    <definedName name="ОС_ПУШ">#REF!</definedName>
    <definedName name="ОС_С_КАУ" localSheetId="2">#REF!</definedName>
    <definedName name="ОС_С_КАУ">#REF!</definedName>
    <definedName name="ОС_СЕР_К" localSheetId="2">#REF!</definedName>
    <definedName name="ОС_СЕР_К">#REF!</definedName>
    <definedName name="ОС_ТЕРМ" localSheetId="2">[10]Калькуляции!#REF!</definedName>
    <definedName name="ОС_ТЕРМ">[10]Калькуляции!#REF!</definedName>
    <definedName name="ОС_ТИ" localSheetId="2">#REF!</definedName>
    <definedName name="ОС_ТИ">#REF!</definedName>
    <definedName name="ОС_ФТ_К" localSheetId="2">#REF!</definedName>
    <definedName name="ОС_ФТ_К">#REF!</definedName>
    <definedName name="ОстАква2">[11]Дебиторка!$J$28</definedName>
    <definedName name="отопление_ВАЦ">'[14]цены цехов'!$D$20</definedName>
    <definedName name="отопление_ЛАЦ">'[14]цены цехов'!$D$21</definedName>
    <definedName name="очистка_стоков">'[14]цены цехов'!$D$7</definedName>
    <definedName name="п" localSheetId="2">'&gt; 5 '!п</definedName>
    <definedName name="п" localSheetId="0">'План тех мер (вода)'!п</definedName>
    <definedName name="П_УГ" localSheetId="2">#REF!</definedName>
    <definedName name="П_УГ">#REF!</definedName>
    <definedName name="П_ЦЕМ" localSheetId="2">#REF!</definedName>
    <definedName name="П_ЦЕМ">#REF!</definedName>
    <definedName name="папа" localSheetId="2" hidden="1">{"konoplin - Личное представление",#N/A,TRUE,"ФинПлан_1кв";"konoplin - Личное представление",#N/A,TRUE,"ФинПлан_2кв"}</definedName>
    <definedName name="папа" localSheetId="0" hidden="1">{"konoplin - Личное представление",#N/A,TRUE,"ФинПлан_1кв";"konoplin - Личное представление",#N/A,TRUE,"ФинПлан_2кв"}</definedName>
    <definedName name="ПАР" localSheetId="2">#REF!</definedName>
    <definedName name="ПАР">#REF!</definedName>
    <definedName name="ПГ1_РУБ" localSheetId="2">[10]Калькуляции!#REF!</definedName>
    <definedName name="ПГ1_РУБ">[10]Калькуляции!#REF!</definedName>
    <definedName name="ПГ2_РУБ" localSheetId="2">[10]Калькуляции!#REF!</definedName>
    <definedName name="ПГ2_РУБ">[10]Калькуляции!#REF!</definedName>
    <definedName name="ПЕК" localSheetId="2">#REF!</definedName>
    <definedName name="ПЕК">#REF!</definedName>
    <definedName name="Пепси2">[11]Дебиторка!$J$33</definedName>
    <definedName name="первый" localSheetId="2">#REF!</definedName>
    <definedName name="первый">#REF!</definedName>
    <definedName name="Пивовар2">[11]Дебиторка!$J$46</definedName>
    <definedName name="пл_1">[21]Отопление!$D$2</definedName>
    <definedName name="пл_1_част">[21]Отопление!$D$8</definedName>
    <definedName name="пл_2">[21]Отопление!$D$3</definedName>
    <definedName name="пл_3">[21]Отопление!$D$4</definedName>
    <definedName name="пл_3_част">[21]Отопление!$D$9</definedName>
    <definedName name="пл_4">[21]Отопление!$D$5</definedName>
    <definedName name="ПЛ1_ТОН" localSheetId="2">[10]Калькуляции!#REF!</definedName>
    <definedName name="ПЛ1_ТОН">[10]Калькуляции!#REF!</definedName>
    <definedName name="план1" localSheetId="2">#REF!</definedName>
    <definedName name="план1">#REF!</definedName>
    <definedName name="ПОГЛ" localSheetId="2">[10]Калькуляции!#REF!</definedName>
    <definedName name="ПОГЛ">[10]Калькуляции!#REF!</definedName>
    <definedName name="ПОД_К" localSheetId="2">#REF!</definedName>
    <definedName name="ПОД_К">#REF!</definedName>
    <definedName name="ПОДОВАЯ" localSheetId="2">[10]Калькуляции!#REF!</definedName>
    <definedName name="ПОДОВАЯ">[10]Калькуляции!#REF!</definedName>
    <definedName name="полезный_т_ф" localSheetId="2">#REF!</definedName>
    <definedName name="полезный_т_ф">#REF!</definedName>
    <definedName name="полезный_тепло" localSheetId="2">#REF!</definedName>
    <definedName name="полезный_тепло">#REF!</definedName>
    <definedName name="полезный_эл_ф" localSheetId="2">#REF!</definedName>
    <definedName name="полезный_эл_ф">#REF!</definedName>
    <definedName name="полезный_электро" localSheetId="2">#REF!</definedName>
    <definedName name="полезный_электро">#REF!</definedName>
    <definedName name="ПОЛН" localSheetId="2">#REF!</definedName>
    <definedName name="ПОЛН">#REF!</definedName>
    <definedName name="пост">'[23]постоянные затраты'!$F$18</definedName>
    <definedName name="предм_дог" localSheetId="2">#REF!</definedName>
    <definedName name="предм_дог">#REF!</definedName>
    <definedName name="ПРИЗНАКИ_Суммирования">[20]Январь!$B$11:$B$264</definedName>
    <definedName name="Продэкспо2">[11]Дебиторка!$J$34</definedName>
    <definedName name="Производств_мощность" localSheetId="2">[7]ПАРАМЕТРЫ!$B$10</definedName>
    <definedName name="Производств_мощность" localSheetId="0">[7]ПАРАМЕТРЫ!$B$10</definedName>
    <definedName name="Процент">[18]Макро!$B$2</definedName>
    <definedName name="процент_т_ф" localSheetId="2">#REF!</definedName>
    <definedName name="процент_т_ф">#REF!</definedName>
    <definedName name="Процент_тепло" localSheetId="2">#REF!</definedName>
    <definedName name="Процент_тепло">#REF!</definedName>
    <definedName name="Процент_эл_ф" localSheetId="2">#REF!</definedName>
    <definedName name="Процент_эл_ф">#REF!</definedName>
    <definedName name="Процент_электра" localSheetId="2">#REF!</definedName>
    <definedName name="Процент_электра">#REF!</definedName>
    <definedName name="процент1" localSheetId="2">'[24]1.2.1'!#REF!</definedName>
    <definedName name="процент1">'[24]1.2.1'!#REF!</definedName>
    <definedName name="процент2" localSheetId="2">'[24]1.2.1'!#REF!</definedName>
    <definedName name="процент2">'[24]1.2.1'!#REF!</definedName>
    <definedName name="процент3" localSheetId="2">'[24]1.2.1'!#REF!</definedName>
    <definedName name="процент3">'[24]1.2.1'!#REF!</definedName>
    <definedName name="процент4" localSheetId="2">'[24]1.2.1'!#REF!</definedName>
    <definedName name="процент4">'[24]1.2.1'!#REF!</definedName>
    <definedName name="прочая_доля_99" localSheetId="2">#REF!</definedName>
    <definedName name="прочая_доля_99">#REF!</definedName>
    <definedName name="прочая_процент" localSheetId="2">#REF!</definedName>
    <definedName name="прочая_процент">#REF!</definedName>
    <definedName name="прочая_процент_98_ав" localSheetId="2">#REF!</definedName>
    <definedName name="прочая_процент_98_ав">#REF!</definedName>
    <definedName name="прочая_процент_99" localSheetId="2">#REF!</definedName>
    <definedName name="прочая_процент_99">#REF!</definedName>
    <definedName name="прочая_процент_ав" localSheetId="2">#REF!</definedName>
    <definedName name="прочая_процент_ав">#REF!</definedName>
    <definedName name="прочая_процент_ф" localSheetId="2">#REF!</definedName>
    <definedName name="прочая_процент_ф">#REF!</definedName>
    <definedName name="прочая_процент_ф_ав" localSheetId="2">#REF!</definedName>
    <definedName name="прочая_процент_ф_ав">#REF!</definedName>
    <definedName name="ПУСК_АВЧ_ЛОК" localSheetId="2">[10]Калькуляции!#REF!</definedName>
    <definedName name="ПУСК_АВЧ_ЛОК">[10]Калькуляции!#REF!</definedName>
    <definedName name="ПУСК_ОБАН" localSheetId="2">#REF!</definedName>
    <definedName name="ПУСК_ОБАН">#REF!</definedName>
    <definedName name="ПУСКОВЫЕ" localSheetId="2">#REF!</definedName>
    <definedName name="ПУСКОВЫЕ">#REF!</definedName>
    <definedName name="р" localSheetId="2">'&gt; 5 '!р</definedName>
    <definedName name="р" localSheetId="0">'План тех мер (вода)'!р</definedName>
    <definedName name="Радуга2">[11]Дебиторка!$J$36</definedName>
    <definedName name="Ремаркет2">[11]Дебиторка!$J$37</definedName>
    <definedName name="Ремон_реконстр" localSheetId="2">[7]Смета!$E$5</definedName>
    <definedName name="Ремон_реконстр" localSheetId="0">[7]Смета!$E$5</definedName>
    <definedName name="с" localSheetId="2">'&gt; 5 '!с</definedName>
    <definedName name="с" localSheetId="0">'План тех мер (вода)'!с</definedName>
    <definedName name="С_КАЛ" localSheetId="2">#REF!</definedName>
    <definedName name="С_КАЛ">#REF!</definedName>
    <definedName name="С_КОДЫ" localSheetId="2">#REF!</definedName>
    <definedName name="С_КОДЫ">#REF!</definedName>
    <definedName name="С_ПУСК" localSheetId="2">#REF!</definedName>
    <definedName name="С_ПУСК">#REF!</definedName>
    <definedName name="с_с_т_ф" localSheetId="2">#REF!</definedName>
    <definedName name="с_с_т_ф">#REF!</definedName>
    <definedName name="с_с_тепло" localSheetId="2">#REF!</definedName>
    <definedName name="с_с_тепло">#REF!</definedName>
    <definedName name="с_с_эл_ф" localSheetId="2">#REF!</definedName>
    <definedName name="с_с_эл_ф">#REF!</definedName>
    <definedName name="с_с_электра" localSheetId="2">#REF!</definedName>
    <definedName name="с_с_электра">#REF!</definedName>
    <definedName name="сброс_в_канал.">'[14]цены цехов'!$D$6</definedName>
    <definedName name="СЕН_РУБ" localSheetId="2">[10]Калькуляции!#REF!</definedName>
    <definedName name="СЕН_РУБ">[10]Калькуляции!#REF!</definedName>
    <definedName name="сентябрь" localSheetId="2">#REF!</definedName>
    <definedName name="сентябрь">#REF!</definedName>
    <definedName name="Сж.воздух_Экспл.">'[14]цены цехов'!$D$41</definedName>
    <definedName name="СК_АН" localSheetId="2">#REF!</definedName>
    <definedName name="СК_АН">#REF!</definedName>
    <definedName name="Список">[13]Лист1!$B$38:$B$42</definedName>
    <definedName name="СПЛАВ6063_КРАМЗ" localSheetId="2">#REF!</definedName>
    <definedName name="СПЛАВ6063_КРАМЗ">#REF!</definedName>
    <definedName name="Сред_год_ОС" localSheetId="2">'[7]Нал имущ'!$D$9</definedName>
    <definedName name="Сред_год_ОС" localSheetId="0">'[7]Нал имущ'!$D$9</definedName>
    <definedName name="сс" localSheetId="2">'&gt; 5 '!сс</definedName>
    <definedName name="сс" localSheetId="0">'План тех мер (вода)'!сс</definedName>
    <definedName name="СС_АВЧВН" localSheetId="2">#REF!</definedName>
    <definedName name="СС_АВЧВН">#REF!</definedName>
    <definedName name="СС_АВЧТОЛ" localSheetId="2">#REF!</definedName>
    <definedName name="СС_АВЧТОЛ">#REF!</definedName>
    <definedName name="СС_КРСМЕШ" localSheetId="2">#REF!</definedName>
    <definedName name="СС_КРСМЕШ">#REF!</definedName>
    <definedName name="СС_МАРГ_ЛИГ_ДП" localSheetId="2">#REF!</definedName>
    <definedName name="СС_МАРГ_ЛИГ_ДП">#REF!</definedName>
    <definedName name="СС_МАССА" localSheetId="2">#REF!</definedName>
    <definedName name="СС_МАССА">#REF!</definedName>
    <definedName name="СС_МАССА_ПК">[10]Калькуляции!$A$178:$IV$178</definedName>
    <definedName name="СС_МАССАСРЕДН" localSheetId="2">[10]Калькуляции!#REF!</definedName>
    <definedName name="СС_МАССАСРЕДН">[10]Калькуляции!#REF!</definedName>
    <definedName name="СС_СЫРВН" localSheetId="2">#REF!</definedName>
    <definedName name="СС_СЫРВН">#REF!</definedName>
    <definedName name="СС_СЫРТОЛ" localSheetId="2">#REF!</definedName>
    <definedName name="СС_СЫРТОЛ">#REF!</definedName>
    <definedName name="СС_СЫРТОЛ_П">[10]Калькуляции!$A$63:$IV$63</definedName>
    <definedName name="сссс" localSheetId="2">'&gt; 5 '!сссс</definedName>
    <definedName name="сссс" localSheetId="0">'План тех мер (вода)'!сссс</definedName>
    <definedName name="ссы" localSheetId="2">'&gt; 5 '!ссы</definedName>
    <definedName name="ссы" localSheetId="0">'План тех мер (вода)'!ссы</definedName>
    <definedName name="Ставка_лизинга" localSheetId="2">[7]ПАРАМЕТРЫ!#REF!</definedName>
    <definedName name="Ставка_лизинга" localSheetId="0">[7]ПАРАМЕТРЫ!#REF!</definedName>
    <definedName name="Старкон2">[11]Дебиторка!$J$45</definedName>
    <definedName name="статьи" localSheetId="2">#REF!</definedName>
    <definedName name="статьи">#REF!</definedName>
    <definedName name="статьи_план" localSheetId="2">#REF!</definedName>
    <definedName name="статьи_план">#REF!</definedName>
    <definedName name="статьи_факт" localSheetId="2">#REF!</definedName>
    <definedName name="статьи_факт">#REF!</definedName>
    <definedName name="сто" localSheetId="2">#REF!</definedName>
    <definedName name="сто">#REF!</definedName>
    <definedName name="сто_проц_ф" localSheetId="2">#REF!</definedName>
    <definedName name="сто_проц_ф">#REF!</definedName>
    <definedName name="сто_процентов" localSheetId="2">#REF!</definedName>
    <definedName name="сто_процентов">#REF!</definedName>
    <definedName name="Стоим_оборуд" localSheetId="2">[7]ПАРАМЕТРЫ!$B$15</definedName>
    <definedName name="Стоим_оборуд" localSheetId="0">[7]ПАРАМЕТРЫ!$B$15</definedName>
    <definedName name="Стоим_обоуд" localSheetId="2">[7]Смета!$E$45</definedName>
    <definedName name="Стоим_обоуд" localSheetId="0">[7]Смета!$E$45</definedName>
    <definedName name="Стоимость_здания" localSheetId="2">[7]ПАРАМЕТРЫ!$B$16</definedName>
    <definedName name="Стоимость_здания" localSheetId="0">[7]ПАРАМЕТРЫ!$B$16</definedName>
    <definedName name="Стоимость_здания__USD" localSheetId="2">[7]ПАРАМЕТРЫ!$B$16</definedName>
    <definedName name="Стоимость_здания__USD" localSheetId="0">[7]ПАРАМЕТРЫ!$B$16</definedName>
    <definedName name="Стоимость_оборуд" localSheetId="2">[7]Смета!#REF!</definedName>
    <definedName name="Стоимость_оборуд" localSheetId="0">[7]Смета!#REF!</definedName>
    <definedName name="СтрокаИмя">[20]Январь!$D$8:$D$264</definedName>
    <definedName name="СтрокаСумма">[20]Январь!$B$8:$B$264</definedName>
    <definedName name="СЫР_ВН" localSheetId="2">#REF!</definedName>
    <definedName name="СЫР_ВН">#REF!</definedName>
    <definedName name="СЫР_ТОЛ" localSheetId="2">#REF!</definedName>
    <definedName name="СЫР_ТОЛ">#REF!</definedName>
    <definedName name="СЫР_ТОЛ_К" localSheetId="2">[10]Калькуляции!#REF!</definedName>
    <definedName name="СЫР_ТОЛ_К">[10]Калькуляции!#REF!</definedName>
    <definedName name="СЫР_ТОЛ_ПК" localSheetId="2">[10]Калькуляции!#REF!</definedName>
    <definedName name="СЫР_ТОЛ_ПК">[10]Калькуляции!#REF!</definedName>
    <definedName name="СЫРА" localSheetId="2">#REF!</definedName>
    <definedName name="СЫРА">#REF!</definedName>
    <definedName name="т" localSheetId="2">'&gt; 5 '!т</definedName>
    <definedName name="т" localSheetId="0">'План тех мер (вода)'!т</definedName>
    <definedName name="т1">'[24]2.2.4'!$F$36</definedName>
    <definedName name="т2">'[24]2.2.4'!$F$37</definedName>
    <definedName name="ТВ_ЭЛЦ3" localSheetId="2">#REF!</definedName>
    <definedName name="ТВ_ЭЛЦ3">#REF!</definedName>
    <definedName name="тепло_проц_ф" localSheetId="2">#REF!</definedName>
    <definedName name="тепло_проц_ф">#REF!</definedName>
    <definedName name="тепло_процент" localSheetId="2">#REF!</definedName>
    <definedName name="тепло_процент">#REF!</definedName>
    <definedName name="ТЕРМ" localSheetId="2">[10]Калькуляции!#REF!</definedName>
    <definedName name="ТЕРМ">[10]Калькуляции!#REF!</definedName>
    <definedName name="ТЗР" localSheetId="2">#REF!</definedName>
    <definedName name="ТЗР">#REF!</definedName>
    <definedName name="Товарная_продукция_2" localSheetId="2">[25]июнь9!#REF!</definedName>
    <definedName name="Товарная_продукция_2">[25]июнь9!#REF!</definedName>
    <definedName name="ТОЛ" localSheetId="2">#REF!</definedName>
    <definedName name="ТОЛ">#REF!</definedName>
    <definedName name="ТОЛК_СЛТ" localSheetId="2">[10]Калькуляции!#REF!</definedName>
    <definedName name="ТОЛК_СЛТ">[10]Калькуляции!#REF!</definedName>
    <definedName name="ТОЛК_ТОБ" localSheetId="2">[10]Калькуляции!#REF!</definedName>
    <definedName name="ТОЛК_ТОБ">[10]Калькуляции!#REF!</definedName>
    <definedName name="ТОЛЛИНГ_СЫРЕЦ" localSheetId="2">#REF!</definedName>
    <definedName name="ТОЛЛИНГ_СЫРЕЦ">#REF!</definedName>
    <definedName name="ТР" localSheetId="2">#REF!</definedName>
    <definedName name="ТР">#REF!</definedName>
    <definedName name="третий" localSheetId="2">#REF!</definedName>
    <definedName name="третий">#REF!</definedName>
    <definedName name="у" localSheetId="2">'&gt; 5 '!у</definedName>
    <definedName name="у" localSheetId="0">'План тех мер (вода)'!у</definedName>
    <definedName name="УП" localSheetId="2">'&gt; 5 '!УП</definedName>
    <definedName name="УП" localSheetId="0">'План тех мер (вода)'!УП</definedName>
    <definedName name="УСЛУГИ_6063" localSheetId="2">[10]Калькуляции!#REF!</definedName>
    <definedName name="УСЛУГИ_6063">[10]Калькуляции!#REF!</definedName>
    <definedName name="уфэ" localSheetId="2">'&gt; 5 '!уфэ</definedName>
    <definedName name="уфэ" localSheetId="0">'План тех мер (вода)'!уфэ</definedName>
    <definedName name="Учетная_ставка_ЦБ" localSheetId="2">[7]ПАРАМЕТРЫ!$B$13</definedName>
    <definedName name="Учетная_ставка_ЦБ" localSheetId="0">[7]ПАРАМЕТРЫ!$B$13</definedName>
    <definedName name="ф" localSheetId="2" hidden="1">{"konoplin - Личное представление",#N/A,TRUE,"ФинПлан_1кв";"konoplin - Личное представление",#N/A,TRUE,"ФинПлан_2кв"}</definedName>
    <definedName name="ф" localSheetId="0" hidden="1">{"konoplin - Личное представление",#N/A,TRUE,"ФинПлан_1кв";"konoplin - Личное представление",#N/A,TRUE,"ФинПлан_2кв"}</definedName>
    <definedName name="факт" localSheetId="2">#REF!</definedName>
    <definedName name="факт">#REF!</definedName>
    <definedName name="ФЕВ_РУБ" localSheetId="2">#REF!</definedName>
    <definedName name="ФЕВ_РУБ">#REF!</definedName>
    <definedName name="февраль" localSheetId="2">#REF!</definedName>
    <definedName name="февраль">#REF!</definedName>
    <definedName name="ФЛ_К" localSheetId="2">#REF!</definedName>
    <definedName name="ФЛ_К">#REF!</definedName>
    <definedName name="форм" localSheetId="2">#REF!</definedName>
    <definedName name="форм">#REF!</definedName>
    <definedName name="Формат_ширина" localSheetId="2">'&gt; 5 '!Формат_ширина</definedName>
    <definedName name="Формат_ширина" localSheetId="0">'План тех мер (вода)'!Формат_ширина</definedName>
    <definedName name="формулы" localSheetId="2">#REF!</definedName>
    <definedName name="формулы">#REF!</definedName>
    <definedName name="ффф" localSheetId="2">#REF!</definedName>
    <definedName name="ффф">#REF!</definedName>
    <definedName name="ФФФ2" localSheetId="2">#REF!</definedName>
    <definedName name="ФФФ2">#REF!</definedName>
    <definedName name="ФЫ" localSheetId="2">#REF!</definedName>
    <definedName name="ФЫ">#REF!</definedName>
    <definedName name="фыв" localSheetId="2">'&gt; 5 '!фыв</definedName>
    <definedName name="фыв" localSheetId="0">'План тех мер (вода)'!фыв</definedName>
    <definedName name="х" localSheetId="2">'&gt; 5 '!х</definedName>
    <definedName name="х" localSheetId="0">'План тех мер (вода)'!х</definedName>
    <definedName name="ХЛ_Н" localSheetId="2">#REF!</definedName>
    <definedName name="ХЛ_Н">#REF!</definedName>
    <definedName name="ц" localSheetId="2">'&gt; 5 '!ц</definedName>
    <definedName name="ц" localSheetId="0">'План тех мер (вода)'!ц</definedName>
    <definedName name="Цена_1м3_продукции__USD" localSheetId="2">[7]ПАРАМЕТРЫ!$B$14</definedName>
    <definedName name="Цена_1м3_продукции__USD" localSheetId="0">[7]ПАРАМЕТРЫ!$B$14</definedName>
    <definedName name="Цена_1п.м._продукции" localSheetId="2">[7]ПАРАМЕТРЫ!$B$14</definedName>
    <definedName name="Цена_1п.м._продукции" localSheetId="0">[7]ПАРАМЕТРЫ!$B$14</definedName>
    <definedName name="Цена_1пм" localSheetId="2">[7]ПАРАМЕТРЫ!$B$14</definedName>
    <definedName name="Цена_1пм" localSheetId="0">[7]ПАРАМЕТРЫ!$B$14</definedName>
    <definedName name="Цена_1пм_продукции__USD" localSheetId="2">[7]ПАРАМЕТРЫ!$B$14</definedName>
    <definedName name="Цена_1пм_продукции__USD" localSheetId="0">[7]ПАРАМЕТРЫ!$B$14</definedName>
    <definedName name="ЦЕННЗП_АВЧ" localSheetId="2">#REF!</definedName>
    <definedName name="ЦЕННЗП_АВЧ">#REF!</definedName>
    <definedName name="ЦЕХ_К" localSheetId="2">[10]Калькуляции!#REF!</definedName>
    <definedName name="ЦЕХ_К">[10]Калькуляции!#REF!</definedName>
    <definedName name="ЦЕХР" localSheetId="2">#REF!</definedName>
    <definedName name="ЦЕХР">#REF!</definedName>
    <definedName name="ЦЕХС" localSheetId="2">#REF!</definedName>
    <definedName name="ЦЕХС">#REF!</definedName>
    <definedName name="ЦЛК">'[14]цены цехов'!$D$56</definedName>
    <definedName name="ЦС_В" localSheetId="2">[10]Калькуляции!#REF!</definedName>
    <definedName name="ЦС_В">[10]Калькуляции!#REF!</definedName>
    <definedName name="ЦС_Т" localSheetId="2">[10]Калькуляции!#REF!</definedName>
    <definedName name="ЦС_Т">[10]Калькуляции!#REF!</definedName>
    <definedName name="ЦС_Т_П" localSheetId="2">[10]Калькуляции!#REF!</definedName>
    <definedName name="ЦС_Т_П">[10]Калькуляции!#REF!</definedName>
    <definedName name="ЦС_Э" localSheetId="2">[10]Калькуляции!#REF!</definedName>
    <definedName name="ЦС_Э">[10]Калькуляции!#REF!</definedName>
    <definedName name="цу" localSheetId="2">'&gt; 5 '!цу</definedName>
    <definedName name="цу" localSheetId="0">'План тех мер (вода)'!цу</definedName>
    <definedName name="ч" localSheetId="2">'&gt; 5 '!ч</definedName>
    <definedName name="ч" localSheetId="0">'План тех мер (вода)'!ч</definedName>
    <definedName name="четвертый" localSheetId="2">#REF!</definedName>
    <definedName name="четвертый">#REF!</definedName>
    <definedName name="ш" localSheetId="2">'&gt; 5 '!ш</definedName>
    <definedName name="ш" localSheetId="0">'План тех мер (вода)'!ш</definedName>
    <definedName name="шихт_ВАЦ">'[14]цены цехов'!$D$44</definedName>
    <definedName name="ШТАНГИ" localSheetId="2">#REF!</definedName>
    <definedName name="ШТАНГИ">#REF!</definedName>
    <definedName name="щ" localSheetId="2">'&gt; 5 '!щ</definedName>
    <definedName name="щ" localSheetId="0">'План тех мер (вода)'!щ</definedName>
    <definedName name="ъ" localSheetId="2">#REF!</definedName>
    <definedName name="ъ">#REF!</definedName>
    <definedName name="ы" localSheetId="2">'&gt; 5 '!ы</definedName>
    <definedName name="ы" localSheetId="0">'План тех мер (вода)'!ы</definedName>
    <definedName name="ыв" localSheetId="2">'&gt; 5 '!ыв</definedName>
    <definedName name="ыв" localSheetId="0">'План тех мер (вода)'!ыв</definedName>
    <definedName name="ыыыы" localSheetId="2">'&gt; 5 '!ыыыы</definedName>
    <definedName name="ыыыы" localSheetId="0">'План тех мер (вода)'!ыыыы</definedName>
    <definedName name="ыыыыы" localSheetId="2">'&gt; 5 '!ыыыыы</definedName>
    <definedName name="ыыыыы" localSheetId="0">'План тех мер (вода)'!ыыыыы</definedName>
    <definedName name="ыыыыыы" localSheetId="2">'&gt; 5 '!ыыыыыы</definedName>
    <definedName name="ыыыыыы" localSheetId="0">'План тех мер (вода)'!ыыыыыы</definedName>
    <definedName name="ыыыыыыыыыыыыыыы" localSheetId="2">'&gt; 5 '!ыыыыыыыыыыыыыыы</definedName>
    <definedName name="ыыыыыыыыыыыыыыы" localSheetId="0">'План тех мер (вода)'!ыыыыыыыыыыыыыыы</definedName>
    <definedName name="ь" localSheetId="2">'&gt; 5 '!ь</definedName>
    <definedName name="ь" localSheetId="0">'План тех мер (вода)'!ь</definedName>
    <definedName name="ьь" localSheetId="2">#REF!</definedName>
    <definedName name="ьь">#REF!</definedName>
    <definedName name="ььььь" localSheetId="2">'&gt; 5 '!ььььь</definedName>
    <definedName name="ььььь" localSheetId="0">'План тех мер (вода)'!ььььь</definedName>
    <definedName name="э" localSheetId="2">'&gt; 5 '!э</definedName>
    <definedName name="э" localSheetId="0">'План тех мер (вода)'!э</definedName>
    <definedName name="электро_проц_ф" localSheetId="2">#REF!</definedName>
    <definedName name="электро_проц_ф">#REF!</definedName>
    <definedName name="электро_процент" localSheetId="2">#REF!</definedName>
    <definedName name="электро_процент">#REF!</definedName>
    <definedName name="ЭН" localSheetId="2">#REF!</definedName>
    <definedName name="ЭН">#REF!</definedName>
    <definedName name="Эталон2">[11]Дебиторка!$J$48</definedName>
    <definedName name="ЭЭ_" localSheetId="2">#REF!</definedName>
    <definedName name="ЭЭ_">#REF!</definedName>
    <definedName name="ЭЭ_ЗФА" localSheetId="2">#REF!</definedName>
    <definedName name="ЭЭ_ЗФА">#REF!</definedName>
    <definedName name="ЭЭ_ТОЛ" localSheetId="2">[10]Калькуляции!#REF!</definedName>
    <definedName name="ЭЭ_ТОЛ">[10]Калькуляции!#REF!</definedName>
    <definedName name="эээээээээээээээээээээ" localSheetId="2">'&gt; 5 '!эээээээээээээээээээээ</definedName>
    <definedName name="эээээээээээээээээээээ" localSheetId="0">'План тех мер (вода)'!эээээээээээээээээээээ</definedName>
    <definedName name="ю" localSheetId="2">'&gt; 5 '!ю</definedName>
    <definedName name="ю" localSheetId="0">'План тех мер (вода)'!ю</definedName>
    <definedName name="я" localSheetId="2">'&gt; 5 '!я</definedName>
    <definedName name="я" localSheetId="0">'План тех мер (вода)'!я</definedName>
    <definedName name="ЯНВ_РУБ" localSheetId="2">#REF!</definedName>
    <definedName name="ЯНВ_РУБ">#REF!</definedName>
    <definedName name="Ярпиво2">[11]Дебиторка!$J$49</definedName>
  </definedNames>
  <calcPr calcId="124519"/>
</workbook>
</file>

<file path=xl/calcChain.xml><?xml version="1.0" encoding="utf-8"?>
<calcChain xmlns="http://schemas.openxmlformats.org/spreadsheetml/2006/main">
  <c r="J21" i="1"/>
  <c r="H70"/>
  <c r="H65"/>
  <c r="H64"/>
  <c r="A10" i="3"/>
  <c r="D11"/>
  <c r="D12"/>
  <c r="D13"/>
  <c r="D14"/>
  <c r="D15"/>
  <c r="D16"/>
  <c r="D17"/>
  <c r="D18"/>
  <c r="D19"/>
  <c r="D20"/>
  <c r="E223" i="5"/>
  <c r="E222"/>
  <c r="E221"/>
  <c r="E220"/>
  <c r="E219"/>
  <c r="E218"/>
  <c r="E217"/>
  <c r="E216"/>
  <c r="E215"/>
  <c r="E214"/>
  <c r="E213"/>
  <c r="E212"/>
  <c r="E211"/>
  <c r="E210"/>
  <c r="E209"/>
  <c r="E208"/>
  <c r="E207"/>
  <c r="E206"/>
  <c r="E205"/>
  <c r="E204"/>
  <c r="E203"/>
  <c r="E202"/>
  <c r="E201"/>
  <c r="E200"/>
  <c r="E199"/>
  <c r="E198"/>
  <c r="E197"/>
  <c r="E196"/>
  <c r="E195"/>
  <c r="E194"/>
  <c r="E193"/>
  <c r="E192"/>
  <c r="E191"/>
  <c r="E190"/>
  <c r="E189"/>
  <c r="E188"/>
  <c r="E187"/>
  <c r="E186"/>
  <c r="E185"/>
  <c r="E184"/>
  <c r="E183"/>
  <c r="E182"/>
  <c r="E181"/>
  <c r="E180"/>
  <c r="E179"/>
  <c r="E178"/>
  <c r="E177"/>
  <c r="E176"/>
  <c r="E175"/>
  <c r="E174"/>
  <c r="E173"/>
  <c r="E172"/>
  <c r="E171"/>
  <c r="E170"/>
  <c r="E169"/>
  <c r="E168"/>
  <c r="E167"/>
  <c r="E166"/>
  <c r="E165"/>
  <c r="E164"/>
  <c r="E163"/>
  <c r="E162"/>
  <c r="E161"/>
  <c r="E160"/>
  <c r="E159"/>
  <c r="E158"/>
  <c r="E157"/>
  <c r="E156"/>
  <c r="E155"/>
  <c r="E154"/>
  <c r="E153"/>
  <c r="E152"/>
  <c r="E151"/>
  <c r="E150"/>
  <c r="E149"/>
  <c r="E148"/>
  <c r="E147"/>
  <c r="E146"/>
  <c r="E145"/>
  <c r="E144"/>
  <c r="E143"/>
  <c r="E142"/>
  <c r="E141"/>
  <c r="E140"/>
  <c r="E139"/>
  <c r="F138"/>
  <c r="E138" s="1"/>
  <c r="F137"/>
  <c r="E137" s="1"/>
  <c r="F136"/>
  <c r="E136" s="1"/>
  <c r="F135"/>
  <c r="F134"/>
  <c r="E134" s="1"/>
  <c r="F133"/>
  <c r="E133" s="1"/>
  <c r="F132"/>
  <c r="E132" s="1"/>
  <c r="F131"/>
  <c r="F130"/>
  <c r="E130" s="1"/>
  <c r="F129"/>
  <c r="E129" s="1"/>
  <c r="F128"/>
  <c r="E128" s="1"/>
  <c r="F127"/>
  <c r="E127" s="1"/>
  <c r="F126"/>
  <c r="F125"/>
  <c r="E125" s="1"/>
  <c r="F124"/>
  <c r="E124" s="1"/>
  <c r="F123"/>
  <c r="E123" s="1"/>
  <c r="F122"/>
  <c r="E122" s="1"/>
  <c r="F121"/>
  <c r="E121" s="1"/>
  <c r="F120"/>
  <c r="E120" s="1"/>
  <c r="F119"/>
  <c r="E119" s="1"/>
  <c r="F118"/>
  <c r="E118" s="1"/>
  <c r="F117"/>
  <c r="E117" s="1"/>
  <c r="F116"/>
  <c r="E116" s="1"/>
  <c r="F115"/>
  <c r="E115" s="1"/>
  <c r="F114"/>
  <c r="E114" s="1"/>
  <c r="F113"/>
  <c r="E113" s="1"/>
  <c r="F112"/>
  <c r="E112" s="1"/>
  <c r="F111"/>
  <c r="E111" s="1"/>
  <c r="F110"/>
  <c r="E110" s="1"/>
  <c r="F109"/>
  <c r="E109" s="1"/>
  <c r="F108"/>
  <c r="E108" s="1"/>
  <c r="F107"/>
  <c r="E107" s="1"/>
  <c r="F106"/>
  <c r="E106" s="1"/>
  <c r="F105"/>
  <c r="E105" s="1"/>
  <c r="F104"/>
  <c r="E104" s="1"/>
  <c r="F103"/>
  <c r="E103" s="1"/>
  <c r="F102"/>
  <c r="E102" s="1"/>
  <c r="F101"/>
  <c r="E101" s="1"/>
  <c r="F100"/>
  <c r="E100" s="1"/>
  <c r="F99"/>
  <c r="E99" s="1"/>
  <c r="F98"/>
  <c r="E98" s="1"/>
  <c r="F97"/>
  <c r="E97" s="1"/>
  <c r="F96"/>
  <c r="E96" s="1"/>
  <c r="F95"/>
  <c r="E95" s="1"/>
  <c r="F94"/>
  <c r="E94" s="1"/>
  <c r="F93"/>
  <c r="E93" s="1"/>
  <c r="F92"/>
  <c r="E92" s="1"/>
  <c r="F91"/>
  <c r="E91" s="1"/>
  <c r="F90"/>
  <c r="E90" s="1"/>
  <c r="F89"/>
  <c r="E89" s="1"/>
  <c r="F88"/>
  <c r="E88" s="1"/>
  <c r="F87"/>
  <c r="E87" s="1"/>
  <c r="F86"/>
  <c r="E86" s="1"/>
  <c r="F85"/>
  <c r="E85" s="1"/>
  <c r="F84"/>
  <c r="E84" s="1"/>
  <c r="F83"/>
  <c r="E83" s="1"/>
  <c r="F82"/>
  <c r="E82" s="1"/>
  <c r="F81"/>
  <c r="E81" s="1"/>
  <c r="F80"/>
  <c r="E80" s="1"/>
  <c r="F79"/>
  <c r="E79" s="1"/>
  <c r="F78"/>
  <c r="E78" s="1"/>
  <c r="F77"/>
  <c r="E77" s="1"/>
  <c r="F76"/>
  <c r="E76" s="1"/>
  <c r="F75"/>
  <c r="E75" s="1"/>
  <c r="F74"/>
  <c r="E74" s="1"/>
  <c r="F73"/>
  <c r="E73" s="1"/>
  <c r="F72"/>
  <c r="E72" s="1"/>
  <c r="F71"/>
  <c r="E71" s="1"/>
  <c r="F70"/>
  <c r="E70" s="1"/>
  <c r="F69"/>
  <c r="E69" s="1"/>
  <c r="F68"/>
  <c r="E68" s="1"/>
  <c r="F67"/>
  <c r="E67" s="1"/>
  <c r="F66"/>
  <c r="E66" s="1"/>
  <c r="F65"/>
  <c r="E65" s="1"/>
  <c r="F64"/>
  <c r="E64" s="1"/>
  <c r="F63"/>
  <c r="E63" s="1"/>
  <c r="F62"/>
  <c r="E62" s="1"/>
  <c r="F61"/>
  <c r="E61" s="1"/>
  <c r="F60"/>
  <c r="E60" s="1"/>
  <c r="F59"/>
  <c r="E59" s="1"/>
  <c r="F58"/>
  <c r="E58" s="1"/>
  <c r="F57"/>
  <c r="E57" s="1"/>
  <c r="D57"/>
  <c r="F56"/>
  <c r="E56" s="1"/>
  <c r="F55"/>
  <c r="E55" s="1"/>
  <c r="F54"/>
  <c r="E54" s="1"/>
  <c r="F53"/>
  <c r="E53" s="1"/>
  <c r="F52"/>
  <c r="E52" s="1"/>
  <c r="F51"/>
  <c r="E51" s="1"/>
  <c r="F50"/>
  <c r="E50" s="1"/>
  <c r="F49"/>
  <c r="E49" s="1"/>
  <c r="F48"/>
  <c r="E48" s="1"/>
  <c r="F47"/>
  <c r="E47" s="1"/>
  <c r="F46"/>
  <c r="E46" s="1"/>
  <c r="F45"/>
  <c r="E45" s="1"/>
  <c r="F44"/>
  <c r="E44" s="1"/>
  <c r="F43"/>
  <c r="E43" s="1"/>
  <c r="F42"/>
  <c r="E42" s="1"/>
  <c r="F41"/>
  <c r="E41" s="1"/>
  <c r="F40"/>
  <c r="E40" s="1"/>
  <c r="F39"/>
  <c r="E39" s="1"/>
  <c r="F38"/>
  <c r="E38" s="1"/>
  <c r="F37"/>
  <c r="E37" s="1"/>
  <c r="F36"/>
  <c r="E36" s="1"/>
  <c r="F35"/>
  <c r="E35" s="1"/>
  <c r="F34"/>
  <c r="E34" s="1"/>
  <c r="F33"/>
  <c r="E33" s="1"/>
  <c r="F32"/>
  <c r="E32" s="1"/>
  <c r="F31"/>
  <c r="E31" s="1"/>
  <c r="F30"/>
  <c r="E30" s="1"/>
  <c r="F29"/>
  <c r="E29" s="1"/>
  <c r="F28"/>
  <c r="E28" s="1"/>
  <c r="F27"/>
  <c r="E27" s="1"/>
  <c r="F26"/>
  <c r="E26" s="1"/>
  <c r="F25"/>
  <c r="E25" s="1"/>
  <c r="F24"/>
  <c r="E24" s="1"/>
  <c r="F23"/>
  <c r="E23" s="1"/>
  <c r="F22"/>
  <c r="F21"/>
  <c r="E21" s="1"/>
  <c r="F20"/>
  <c r="E20" s="1"/>
  <c r="F19"/>
  <c r="E19" s="1"/>
  <c r="F18"/>
  <c r="E18" s="1"/>
  <c r="F17"/>
  <c r="E17" s="1"/>
  <c r="F16"/>
  <c r="E16" s="1"/>
  <c r="F15"/>
  <c r="F14"/>
  <c r="E14" s="1"/>
  <c r="F13"/>
  <c r="E13" s="1"/>
  <c r="F12"/>
  <c r="E12" s="1"/>
  <c r="F11"/>
  <c r="F10"/>
  <c r="E10" s="1"/>
  <c r="F9"/>
  <c r="E9" s="1"/>
  <c r="F8"/>
  <c r="E8" s="1"/>
  <c r="F7"/>
  <c r="E7" s="1"/>
  <c r="F6"/>
  <c r="E6" s="1"/>
  <c r="F4"/>
  <c r="E4" s="1"/>
  <c r="F3"/>
  <c r="E3" s="1"/>
  <c r="F5" l="1"/>
  <c r="E5" s="1"/>
  <c r="E224" s="1"/>
  <c r="E11"/>
  <c r="E15"/>
  <c r="E22"/>
  <c r="E126"/>
  <c r="E131"/>
  <c r="E135"/>
  <c r="D224"/>
  <c r="F227" s="1"/>
  <c r="E19" i="1"/>
  <c r="J26"/>
  <c r="I26"/>
  <c r="L22"/>
  <c r="F25"/>
  <c r="J24"/>
  <c r="I24"/>
  <c r="H24"/>
  <c r="G24"/>
  <c r="F23"/>
  <c r="J22"/>
  <c r="I22"/>
  <c r="H22"/>
  <c r="G22"/>
  <c r="F24" l="1"/>
  <c r="F22"/>
  <c r="C20" i="3"/>
  <c r="B59" i="1" l="1"/>
  <c r="G6" i="4"/>
  <c r="H6"/>
  <c r="F15"/>
  <c r="E14"/>
  <c r="G63" i="1" l="1"/>
  <c r="G66" s="1"/>
  <c r="D11" i="4"/>
  <c r="E10"/>
  <c r="D10"/>
  <c r="E9"/>
  <c r="D9"/>
  <c r="F12"/>
  <c r="F16" s="1"/>
  <c r="E8"/>
  <c r="D8"/>
  <c r="B6"/>
  <c r="C6" s="1"/>
  <c r="D6" s="1"/>
  <c r="E6" s="1"/>
  <c r="F6" s="1"/>
  <c r="F26" i="1" l="1"/>
  <c r="G21"/>
  <c r="F63"/>
  <c r="F66" s="1"/>
  <c r="E20" i="3" l="1"/>
  <c r="F20" s="1"/>
  <c r="F19"/>
  <c r="F18"/>
  <c r="F17"/>
  <c r="F16"/>
  <c r="F15"/>
  <c r="F14"/>
  <c r="D10"/>
  <c r="F10" s="1"/>
  <c r="F9"/>
  <c r="G9" s="1"/>
  <c r="F13"/>
  <c r="F12"/>
  <c r="F11"/>
  <c r="A11" l="1"/>
  <c r="A12" s="1"/>
  <c r="A13" s="1"/>
  <c r="A14" s="1"/>
  <c r="A15" s="1"/>
  <c r="A16" s="1"/>
  <c r="A17" s="1"/>
  <c r="A18" s="1"/>
  <c r="A19" s="1"/>
  <c r="A20" s="1"/>
  <c r="G20" s="1"/>
  <c r="F71" i="1"/>
  <c r="B18"/>
  <c r="C18" s="1"/>
  <c r="D18" s="1"/>
  <c r="E18" s="1"/>
  <c r="F18" s="1"/>
  <c r="G18" s="1"/>
  <c r="H18" s="1"/>
  <c r="I18" s="1"/>
  <c r="J18" s="1"/>
  <c r="K18" s="1"/>
  <c r="D68"/>
  <c r="D65"/>
  <c r="D64"/>
  <c r="H63"/>
  <c r="H66" s="1"/>
  <c r="G18" i="3" l="1"/>
  <c r="G19"/>
  <c r="G17"/>
  <c r="H21" i="1"/>
  <c r="G20"/>
  <c r="G19" s="1"/>
  <c r="G10" i="3"/>
  <c r="D63" i="1"/>
  <c r="H71"/>
  <c r="D69"/>
  <c r="D66"/>
  <c r="F79"/>
  <c r="J82"/>
  <c r="J81"/>
  <c r="I81"/>
  <c r="I83" s="1"/>
  <c r="G11" i="3" l="1"/>
  <c r="J83" i="1"/>
  <c r="G83" s="1"/>
  <c r="D11"/>
  <c r="E11" s="1"/>
  <c r="H11"/>
  <c r="F11" s="1"/>
  <c r="H20"/>
  <c r="H19" s="1"/>
  <c r="B7"/>
  <c r="C7" s="1"/>
  <c r="D7" s="1"/>
  <c r="E7" s="1"/>
  <c r="F7" s="1"/>
  <c r="G7" s="1"/>
  <c r="H7" s="1"/>
  <c r="I7" s="1"/>
  <c r="J7" s="1"/>
  <c r="K7" s="1"/>
  <c r="G8"/>
  <c r="I8"/>
  <c r="J8"/>
  <c r="D9"/>
  <c r="E9" s="1"/>
  <c r="H9"/>
  <c r="F9" s="1"/>
  <c r="D10"/>
  <c r="E10" s="1"/>
  <c r="H10"/>
  <c r="F10" s="1"/>
  <c r="D12"/>
  <c r="E12"/>
  <c r="F12"/>
  <c r="D13"/>
  <c r="E13"/>
  <c r="F13"/>
  <c r="D14"/>
  <c r="E14"/>
  <c r="F14"/>
  <c r="D15"/>
  <c r="F15"/>
  <c r="G12" i="3" l="1"/>
  <c r="G27" i="1"/>
  <c r="H8"/>
  <c r="F8" s="1"/>
  <c r="G13" i="3" l="1"/>
  <c r="H27" i="1"/>
  <c r="F28"/>
  <c r="G14" i="3" l="1"/>
  <c r="G15" l="1"/>
  <c r="G16"/>
  <c r="I20" i="1" l="1"/>
  <c r="I19" s="1"/>
  <c r="G39" i="3"/>
  <c r="G71" i="1" s="1"/>
  <c r="D71" l="1"/>
  <c r="M71" s="1"/>
  <c r="I27"/>
  <c r="D70"/>
  <c r="J20" l="1"/>
  <c r="F21"/>
  <c r="J19" l="1"/>
  <c r="J27" s="1"/>
  <c r="F20"/>
  <c r="F19" s="1"/>
  <c r="C31" s="1"/>
  <c r="M20" l="1"/>
  <c r="F27"/>
</calcChain>
</file>

<file path=xl/comments1.xml><?xml version="1.0" encoding="utf-8"?>
<comments xmlns="http://schemas.openxmlformats.org/spreadsheetml/2006/main">
  <authors>
    <author>M.Kolmogorova</author>
    <author>G.Iluschenko</author>
  </authors>
  <commentList>
    <comment ref="B9" authorId="0">
      <text>
        <r>
          <rPr>
            <b/>
            <sz val="8"/>
            <color indexed="81"/>
            <rFont val="Tahoma"/>
            <family val="2"/>
            <charset val="204"/>
          </rPr>
          <t>M.Kolmogorova:</t>
        </r>
        <r>
          <rPr>
            <sz val="8"/>
            <color indexed="81"/>
            <rFont val="Tahoma"/>
            <family val="2"/>
            <charset val="204"/>
          </rPr>
          <t xml:space="preserve">
Мероприятие энергосбережения</t>
        </r>
      </text>
    </comment>
    <comment ref="H9" authorId="0">
      <text>
        <r>
          <rPr>
            <b/>
            <sz val="8"/>
            <color indexed="81"/>
            <rFont val="Tahoma"/>
            <family val="2"/>
            <charset val="204"/>
          </rPr>
          <t>M.Kolmogorova:</t>
        </r>
        <r>
          <rPr>
            <sz val="8"/>
            <color indexed="81"/>
            <rFont val="Tahoma"/>
            <family val="2"/>
            <charset val="204"/>
          </rPr>
          <t xml:space="preserve">
включение в АСУ - ПНС- 9781,5 тыс. руб., 
включение в АСУ КНС - 3401,9 тыс. руб.
развитие оборудования ЦДП - 482,6 тыс. руб. (коммерческое предложение)</t>
        </r>
      </text>
    </comment>
    <comment ref="B10" authorId="0">
      <text>
        <r>
          <rPr>
            <b/>
            <sz val="8"/>
            <color indexed="81"/>
            <rFont val="Tahoma"/>
            <family val="2"/>
            <charset val="204"/>
          </rPr>
          <t>M.Kolmogorova:</t>
        </r>
        <r>
          <rPr>
            <sz val="8"/>
            <color indexed="81"/>
            <rFont val="Tahoma"/>
            <family val="2"/>
            <charset val="204"/>
          </rPr>
          <t xml:space="preserve">
Мероприятие энергосбережения</t>
        </r>
      </text>
    </comment>
    <comment ref="H10" authorId="0">
      <text>
        <r>
          <rPr>
            <b/>
            <sz val="8"/>
            <color indexed="81"/>
            <rFont val="Tahoma"/>
            <family val="2"/>
            <charset val="204"/>
          </rPr>
          <t>M.Kolmogorova:</t>
        </r>
        <r>
          <rPr>
            <sz val="8"/>
            <color indexed="81"/>
            <rFont val="Tahoma"/>
            <family val="2"/>
            <charset val="204"/>
          </rPr>
          <t xml:space="preserve">
</t>
        </r>
        <r>
          <rPr>
            <sz val="8"/>
            <color indexed="81"/>
            <rFont val="Tahoma"/>
            <family val="2"/>
            <charset val="204"/>
          </rPr>
          <t>Согласно коммерческим предложениям на два насоса (на Амурский - и Северный)</t>
        </r>
      </text>
    </comment>
    <comment ref="B11" authorId="0">
      <text>
        <r>
          <rPr>
            <b/>
            <sz val="8"/>
            <color indexed="81"/>
            <rFont val="Tahoma"/>
            <family val="2"/>
            <charset val="204"/>
          </rPr>
          <t>M.Kolmogorova:</t>
        </r>
        <r>
          <rPr>
            <sz val="8"/>
            <color indexed="81"/>
            <rFont val="Tahoma"/>
            <family val="2"/>
            <charset val="204"/>
          </rPr>
          <t xml:space="preserve">
Мероприятие энергосбережения</t>
        </r>
      </text>
    </comment>
    <comment ref="H11" authorId="0">
      <text>
        <r>
          <rPr>
            <b/>
            <sz val="8"/>
            <color indexed="81"/>
            <rFont val="Tahoma"/>
            <family val="2"/>
            <charset val="204"/>
          </rPr>
          <t>M.Kolmogorova:</t>
        </r>
        <r>
          <rPr>
            <sz val="8"/>
            <color indexed="81"/>
            <rFont val="Tahoma"/>
            <family val="2"/>
            <charset val="204"/>
          </rPr>
          <t xml:space="preserve">
коммерческое предложение на оборудование - 1729,7 тыс. руб.
коммерческое предложение по разработке ПСД и выполнению работ по привязке оборудования - 810,7 тыс. руб.</t>
        </r>
      </text>
    </comment>
    <comment ref="H12" authorId="1">
      <text>
        <r>
          <rPr>
            <b/>
            <sz val="8"/>
            <color indexed="81"/>
            <rFont val="Tahoma"/>
            <family val="2"/>
            <charset val="204"/>
          </rPr>
          <t>G.Iluschenko:</t>
        </r>
        <r>
          <rPr>
            <sz val="8"/>
            <color indexed="81"/>
            <rFont val="Tahoma"/>
            <family val="2"/>
            <charset val="204"/>
          </rPr>
          <t xml:space="preserve">
ПСД</t>
        </r>
      </text>
    </comment>
    <comment ref="I13" authorId="0">
      <text>
        <r>
          <rPr>
            <b/>
            <sz val="8"/>
            <color indexed="81"/>
            <rFont val="Tahoma"/>
            <family val="2"/>
            <charset val="204"/>
          </rPr>
          <t>M.Kolmogorova:</t>
        </r>
        <r>
          <rPr>
            <sz val="8"/>
            <color indexed="81"/>
            <rFont val="Tahoma"/>
            <family val="2"/>
            <charset val="204"/>
          </rPr>
          <t xml:space="preserve">
ПСД-1000</t>
        </r>
      </text>
    </comment>
    <comment ref="J13" authorId="0">
      <text>
        <r>
          <rPr>
            <b/>
            <sz val="8"/>
            <color indexed="81"/>
            <rFont val="Tahoma"/>
            <family val="2"/>
            <charset val="204"/>
          </rPr>
          <t>M.Kolmogorova:</t>
        </r>
        <r>
          <rPr>
            <sz val="8"/>
            <color indexed="81"/>
            <rFont val="Tahoma"/>
            <family val="2"/>
            <charset val="204"/>
          </rPr>
          <t xml:space="preserve">
Материалы + СМР</t>
        </r>
      </text>
    </comment>
    <comment ref="B14" authorId="0">
      <text>
        <r>
          <rPr>
            <b/>
            <sz val="8"/>
            <color indexed="81"/>
            <rFont val="Tahoma"/>
            <family val="2"/>
            <charset val="204"/>
          </rPr>
          <t>M.Kolmogorova:</t>
        </r>
        <r>
          <rPr>
            <sz val="8"/>
            <color indexed="81"/>
            <rFont val="Tahoma"/>
            <family val="2"/>
            <charset val="204"/>
          </rPr>
          <t xml:space="preserve">
вставить экономию электроэнергии</t>
        </r>
      </text>
    </comment>
    <comment ref="H14" authorId="1">
      <text>
        <r>
          <rPr>
            <b/>
            <sz val="8"/>
            <color indexed="81"/>
            <rFont val="Tahoma"/>
            <family val="2"/>
            <charset val="204"/>
          </rPr>
          <t>G.Iluschenko:</t>
        </r>
        <r>
          <rPr>
            <sz val="8"/>
            <color indexed="81"/>
            <rFont val="Tahoma"/>
            <family val="2"/>
            <charset val="204"/>
          </rPr>
          <t xml:space="preserve">
1700-ПСД
9000-материалы</t>
        </r>
      </text>
    </comment>
    <comment ref="I14" authorId="0">
      <text>
        <r>
          <rPr>
            <b/>
            <sz val="8"/>
            <color indexed="81"/>
            <rFont val="Tahoma"/>
            <family val="2"/>
            <charset val="204"/>
          </rPr>
          <t>M.Kolmogorova:</t>
        </r>
        <r>
          <rPr>
            <sz val="8"/>
            <color indexed="81"/>
            <rFont val="Tahoma"/>
            <family val="2"/>
            <charset val="204"/>
          </rPr>
          <t xml:space="preserve">
Матениалы + СМР</t>
        </r>
      </text>
    </comment>
    <comment ref="J14" authorId="0">
      <text>
        <r>
          <rPr>
            <b/>
            <sz val="8"/>
            <color indexed="81"/>
            <rFont val="Tahoma"/>
            <family val="2"/>
            <charset val="204"/>
          </rPr>
          <t>M.Kolmogorova:</t>
        </r>
        <r>
          <rPr>
            <sz val="8"/>
            <color indexed="81"/>
            <rFont val="Tahoma"/>
            <family val="2"/>
            <charset val="204"/>
          </rPr>
          <t xml:space="preserve">
Материалы + СМР</t>
        </r>
      </text>
    </comment>
    <comment ref="H15" authorId="0">
      <text>
        <r>
          <rPr>
            <b/>
            <sz val="8"/>
            <color indexed="81"/>
            <rFont val="Tahoma"/>
            <family val="2"/>
            <charset val="204"/>
          </rPr>
          <t>M.Kolmogorova:</t>
        </r>
        <r>
          <rPr>
            <sz val="8"/>
            <color indexed="81"/>
            <rFont val="Tahoma"/>
            <family val="2"/>
            <charset val="204"/>
          </rPr>
          <t xml:space="preserve">
ПСД - 1100
</t>
        </r>
      </text>
    </comment>
    <comment ref="I15" authorId="0">
      <text>
        <r>
          <rPr>
            <b/>
            <sz val="8"/>
            <color indexed="81"/>
            <rFont val="Tahoma"/>
            <family val="2"/>
            <charset val="204"/>
          </rPr>
          <t>M.Kolmogorova:</t>
        </r>
        <r>
          <rPr>
            <sz val="8"/>
            <color indexed="81"/>
            <rFont val="Tahoma"/>
            <family val="2"/>
            <charset val="204"/>
          </rPr>
          <t xml:space="preserve">
Материалы и СМР</t>
        </r>
      </text>
    </comment>
    <comment ref="J15" authorId="0">
      <text>
        <r>
          <rPr>
            <b/>
            <sz val="8"/>
            <color indexed="81"/>
            <rFont val="Tahoma"/>
            <family val="2"/>
            <charset val="204"/>
          </rPr>
          <t>M.Kolmogorova:</t>
        </r>
        <r>
          <rPr>
            <sz val="8"/>
            <color indexed="81"/>
            <rFont val="Tahoma"/>
            <family val="2"/>
            <charset val="204"/>
          </rPr>
          <t xml:space="preserve">
Материалы + СМР</t>
        </r>
      </text>
    </comment>
  </commentList>
</comments>
</file>

<file path=xl/comments2.xml><?xml version="1.0" encoding="utf-8"?>
<comments xmlns="http://schemas.openxmlformats.org/spreadsheetml/2006/main">
  <authors>
    <author>M.Kolmogorova</author>
  </authors>
  <commentList>
    <comment ref="B10" authorId="0">
      <text>
        <r>
          <rPr>
            <b/>
            <sz val="8"/>
            <color indexed="81"/>
            <rFont val="Tahoma"/>
            <family val="2"/>
            <charset val="204"/>
          </rPr>
          <t>M.Kolmogorova:</t>
        </r>
        <r>
          <rPr>
            <sz val="8"/>
            <color indexed="81"/>
            <rFont val="Tahoma"/>
            <family val="2"/>
            <charset val="204"/>
          </rPr>
          <t xml:space="preserve">
вставить экономию электроэнергии</t>
        </r>
      </text>
    </comment>
  </commentList>
</comments>
</file>

<file path=xl/sharedStrings.xml><?xml version="1.0" encoding="utf-8"?>
<sst xmlns="http://schemas.openxmlformats.org/spreadsheetml/2006/main" count="435" uniqueCount="263">
  <si>
    <t>План технических мероприятий инвестиционной программы ОАО "Амурские коммунальные системы" по развитию системы холодного водоснабжения города Благовещенска на период 2011 - 2014 годы</t>
  </si>
  <si>
    <t>№ п/п</t>
  </si>
  <si>
    <t>Наименование мероприятия</t>
  </si>
  <si>
    <t>Состояние построенного (реконструируемого) объекта</t>
  </si>
  <si>
    <t>Всего инвестиций, тыс. руб.</t>
  </si>
  <si>
    <t>в том числе:</t>
  </si>
  <si>
    <t>Ожидаемый результат от реализации мероприятий</t>
  </si>
  <si>
    <t>Ед. измерения</t>
  </si>
  <si>
    <t>До   реализации мероприятия</t>
  </si>
  <si>
    <t>После реализации мероприятия</t>
  </si>
  <si>
    <t>Мероприятия, финансируемые за счет надбавки к тарифу</t>
  </si>
  <si>
    <t>1.1</t>
  </si>
  <si>
    <t>1.2</t>
  </si>
  <si>
    <t>Замена оборудования на водозаборах "Амурский" и "Северный" на оборудование меньшей мощности</t>
  </si>
  <si>
    <t>1.3</t>
  </si>
  <si>
    <t xml:space="preserve"> </t>
  </si>
  <si>
    <t>1.5</t>
  </si>
  <si>
    <t xml:space="preserve"> м3/сут</t>
  </si>
  <si>
    <t>1.6</t>
  </si>
  <si>
    <t>1.7</t>
  </si>
  <si>
    <t>1.4</t>
  </si>
  <si>
    <t>2</t>
  </si>
  <si>
    <t>Мероприятия, финансируемые за счет платы за подключение</t>
  </si>
  <si>
    <t>Итого по инвестиционной программе</t>
  </si>
  <si>
    <t>Проверка</t>
  </si>
  <si>
    <t>Планируемый объем подключаемой нагрузки. м3/сут</t>
  </si>
  <si>
    <t>Приложение № 1</t>
  </si>
  <si>
    <t>Перебои в снабжении потребителей при численности населения г.Благовещенска 212000 чел. составят 3,16 час./чел.</t>
  </si>
  <si>
    <t>Индекс нового строительства составит 0,0028 ед.</t>
  </si>
  <si>
    <t>тыс. кВт.ч./год</t>
  </si>
  <si>
    <t xml:space="preserve"> м3/сут.</t>
  </si>
  <si>
    <t>Эффективность использования электрической энергии составит 0,47 кВт.ч./м3</t>
  </si>
  <si>
    <t>Эффективность использования электрической энергии по итогам двух мероприятий составит 0,49 кВт.ч./м3</t>
  </si>
  <si>
    <t>Эффективность использования электрической энергии составит 0,51 кВт.ч./м3</t>
  </si>
  <si>
    <t>Эффективность использования электрической энергии составит 0,516 кВт.ч./м3</t>
  </si>
  <si>
    <t>Эффективность использования электрической энергии составит 0,513 кВт.ч./м3. Перебои в снабжении потребителей при численности населения г.Благовещенска 212000 чел. составят 0,27 час./чел.</t>
  </si>
  <si>
    <t xml:space="preserve">Диспетчеризация и автоматизация технологических процессов включения в наружную водопроводную сеть насосных станций водопровода, водозаборов </t>
  </si>
  <si>
    <t>Строительство водопроводных сетей в кварталах 394,395 (закольцовка) Д - 325 мм, L - 500 мп</t>
  </si>
  <si>
    <t>Строительство водопроводных сетей в с. Садовое (закольцовка)   Д - 200 мм, L - 570 мп</t>
  </si>
  <si>
    <t>Строительство водопровода в п.Радиоцентр 2Д - 219 мм, L -2000 мп</t>
  </si>
  <si>
    <t>Строительство водопровода от водопроводных сетей чистой воды водозабора Северный до разводящей сети п. Моховая Падь Д-325 мм, L-1000мп</t>
  </si>
  <si>
    <t>Установка станции частотного управления  (СЧУ) на общегородской повысительной насосной станции</t>
  </si>
  <si>
    <t>2.1.</t>
  </si>
  <si>
    <t>Справочно:</t>
  </si>
  <si>
    <t>Расчет процентов за пользование заемными средствами</t>
  </si>
  <si>
    <t>Период</t>
  </si>
  <si>
    <t>Примечание</t>
  </si>
  <si>
    <t>№</t>
  </si>
  <si>
    <t>Поступление кредита</t>
  </si>
  <si>
    <t>Погашение основного долга</t>
  </si>
  <si>
    <t>Начисление процентов</t>
  </si>
  <si>
    <t>Дефлятор</t>
  </si>
  <si>
    <t>строительство</t>
  </si>
  <si>
    <t>Инвестиции в основной капитал (капитальные вложеняи)</t>
  </si>
  <si>
    <t>2009/             2008</t>
  </si>
  <si>
    <t>2011/         2010</t>
  </si>
  <si>
    <t>2012 /            2011</t>
  </si>
  <si>
    <t>2013/              2012</t>
  </si>
  <si>
    <t>2008/            2007</t>
  </si>
  <si>
    <t>2010/                 2009</t>
  </si>
  <si>
    <t>2.</t>
  </si>
  <si>
    <t>1.</t>
  </si>
  <si>
    <t>3.</t>
  </si>
  <si>
    <t>3.1</t>
  </si>
  <si>
    <t>3.2</t>
  </si>
  <si>
    <t>3.3</t>
  </si>
  <si>
    <t xml:space="preserve">Стоимость капитальных вложений </t>
  </si>
  <si>
    <t xml:space="preserve">4. </t>
  </si>
  <si>
    <t xml:space="preserve">Стоимость реконструкции водозабора "Северный" с учетом налога на прибыль и процентов по заемным средствам </t>
  </si>
  <si>
    <t>стр. 2+ стр. 3.3</t>
  </si>
  <si>
    <t>Финансовые потребности на реализацию мероприятия с учетом налоговых платежей</t>
  </si>
  <si>
    <t>налог на прибыль 20 %</t>
  </si>
  <si>
    <t>Всего</t>
  </si>
  <si>
    <t>стр. 1.1+ стр. 1.2</t>
  </si>
  <si>
    <t>Погашение кредита до окончания срока реализации инвестиционной программы (п. 30 Методических  рекомендаций по разработке инвестиционных программ)</t>
  </si>
  <si>
    <t>Тариф на подключение</t>
  </si>
  <si>
    <t xml:space="preserve"> руб. м3/сут</t>
  </si>
  <si>
    <t xml:space="preserve">утверждено сейчас </t>
  </si>
  <si>
    <t>руб. м3/сут</t>
  </si>
  <si>
    <t>2.2.</t>
  </si>
  <si>
    <t>Сумма займа</t>
  </si>
  <si>
    <t>% ставка</t>
  </si>
  <si>
    <t>Период расчета</t>
  </si>
  <si>
    <t>Кол-во дней</t>
  </si>
  <si>
    <t>Начислено %</t>
  </si>
  <si>
    <t>Начало расчетного периода(вкл)</t>
  </si>
  <si>
    <t>Окончание расчетного периода</t>
  </si>
  <si>
    <t>Погашение основной суммы долга</t>
  </si>
  <si>
    <t>в 2013 г.</t>
  </si>
  <si>
    <t>График погашения заемных средств и процентов за пользование заемными средствами</t>
  </si>
  <si>
    <t xml:space="preserve">Расчет финансовых потребностей </t>
  </si>
  <si>
    <t xml:space="preserve">Средства необходимые для начала производства работ </t>
  </si>
  <si>
    <t>Процентная ставка 11,5 %  годовых</t>
  </si>
  <si>
    <t>Строительство кабельной эстакады</t>
  </si>
  <si>
    <t>Строительство павильонов, камеры переключения, строительство вспомогательных помещений, устройство дороги, реконструкция сети 35 кВ, пусконаладочные работы</t>
  </si>
  <si>
    <t>В соответствии со сводной ведомостью в ценах соответствующего периода</t>
  </si>
  <si>
    <t>2014/  2013</t>
  </si>
  <si>
    <t>План финансирования</t>
  </si>
  <si>
    <t>Перечень социально-ориентированных инвестиционных проектов по холодному водоснабжению и водоотведению, окупаемость которых свыше 5 лет</t>
  </si>
  <si>
    <t>Физ. показатели</t>
  </si>
  <si>
    <t>холодное водоснабжение</t>
  </si>
  <si>
    <t>1</t>
  </si>
  <si>
    <t>3</t>
  </si>
  <si>
    <t>4</t>
  </si>
  <si>
    <t>водоотведение</t>
  </si>
  <si>
    <t>Итого по холодному водоснабжению</t>
  </si>
  <si>
    <t>Строительство напорного коллектора от п.Моховая Падь до КНС с.Садовое 2Д – 250 мм, L - 4000 мп с устройством КНС</t>
  </si>
  <si>
    <t>Итого по водоотведению</t>
  </si>
  <si>
    <t xml:space="preserve">ИТОГО </t>
  </si>
  <si>
    <t>Стадия реализация проекта</t>
  </si>
  <si>
    <t>Строительство водопроводов  обеспечит бесперебойное снабжение водой жилых домов, снизит социальную напряженность в связи с некачественным предоставлением услуг водоснабжения</t>
  </si>
  <si>
    <t>В настоящее время канализационного коллектора в п. Моховая Падь нет, неочищенные сточные воды сбрасываются  на территории г. Благовещенска. Строительство канализационного коллектора позволит нормализовать санитарно-эпидемиологическую обстановку</t>
  </si>
  <si>
    <t>До конца текущего года будет разработано ПСД, отведена земля под строительтсво</t>
  </si>
  <si>
    <t>Отведена земля под строительтсво. Проектирование пока запланировано в ИП на 2013 г.</t>
  </si>
  <si>
    <t>-</t>
  </si>
  <si>
    <t>Включение данных мероприятий в программы, финансирование которых проходит за счет городского и федерального бюджета возможно только в случае внесения соответствующих изменений в ИП, утвержденную Думой города Благовещенска, предусматривающую источником финансирования этих мероприятий собственные средства АКС - надбавка к тарифу</t>
  </si>
  <si>
    <t>Дефляторы, применяемые для перевода стоимости строительства в цены текущего периода (в соответствии прогнозом социально-экономического развития)</t>
  </si>
  <si>
    <t>"Реконструкция водозабора Северного жилого района, г. Благовещенск, Амурская  область" (Площадка № 1. 1 очередь)</t>
  </si>
  <si>
    <t>в руб.</t>
  </si>
  <si>
    <t xml:space="preserve">Строительство водопровода  протяженностью 2 км от п.Радиоцентра до городского водовода  </t>
  </si>
  <si>
    <t>2.4.</t>
  </si>
  <si>
    <t>Модернизация водовода и водопроводных камер в районе ул. Ленина-Нагорная Д-600, L-200 мп</t>
  </si>
  <si>
    <t>Обеспечение водоснабжением строящихся объектов в 240 квартале</t>
  </si>
  <si>
    <t>Строительство водопровода по ул. Северной от ул. Политехнической до жилого дома ул. Северная, 39 (закольцовка) Д-200 мм, L-422 мп.</t>
  </si>
  <si>
    <t>Обеспечение водоснабжением строящихся объектов 50 м3/сут</t>
  </si>
  <si>
    <t>Обеспечение технической возможности подключения объектов капитального строительтсва</t>
  </si>
  <si>
    <t>Строительство сетей системы водоснабжения в кварталах 394,395 (закольцовка) Д - 300 мм, L - 500 мп</t>
  </si>
  <si>
    <t>Строительство сетей системы водоснабжения от водовода чистой воды водозабора "Северный" до разводящей сети п. Моховая Падь Д-300 мм, L-1000мп</t>
  </si>
  <si>
    <t>Строительство водопроводных сетей от муниципальных сетей до точек подключения на границе земельного участка застройщика</t>
  </si>
  <si>
    <t>Строительство сетей системы водоснабжения в с. Садовое (закольцовка)   Д - 200 мм, L - 570 мп</t>
  </si>
  <si>
    <t xml:space="preserve">    В расчет тарифа на подключение к системе холодного водоснабжения будет включена нагрузка 5599,1 м3/сут., а также стоимость мероприятий на сумму 195829,4 тыс. руб. </t>
  </si>
  <si>
    <r>
      <rPr>
        <b/>
        <sz val="12"/>
        <rFont val="Times New Roman"/>
        <family val="1"/>
        <charset val="204"/>
      </rPr>
      <t>1.</t>
    </r>
    <r>
      <rPr>
        <sz val="12"/>
        <rFont val="Times New Roman"/>
        <family val="1"/>
        <charset val="204"/>
      </rPr>
      <t xml:space="preserve"> Общее финансирование программы по холодному водоснабжению в части мероприятий финансируемых за счет платы за подключение  составляет  </t>
    </r>
    <r>
      <rPr>
        <b/>
        <sz val="12"/>
        <rFont val="Times New Roman"/>
        <family val="1"/>
        <charset val="204"/>
      </rPr>
      <t>218554,4 тыс. руб.</t>
    </r>
    <r>
      <rPr>
        <sz val="12"/>
        <rFont val="Times New Roman"/>
        <family val="1"/>
        <charset val="204"/>
      </rPr>
      <t xml:space="preserve">, в т.ч.:                    </t>
    </r>
  </si>
  <si>
    <r>
      <rPr>
        <b/>
        <sz val="12"/>
        <color rgb="FFFF0000"/>
        <rFont val="Times New Roman"/>
        <family val="1"/>
        <charset val="204"/>
      </rPr>
      <t>195829,4 тыс. руб.</t>
    </r>
    <r>
      <rPr>
        <sz val="12"/>
        <color rgb="FFFF0000"/>
        <rFont val="Times New Roman"/>
        <family val="1"/>
        <charset val="204"/>
      </rPr>
      <t xml:space="preserve"> плата за подключение объектов капитального строительства общей нагрузкой 5599,51 м3/сут, планируемых к подключению после внесения изменений в инвестиционную программу; </t>
    </r>
  </si>
  <si>
    <r>
      <rPr>
        <b/>
        <sz val="12"/>
        <color rgb="FFFF0000"/>
        <rFont val="Times New Roman"/>
        <family val="1"/>
        <charset val="204"/>
      </rPr>
      <t>22725 тыс. руб.</t>
    </r>
    <r>
      <rPr>
        <sz val="12"/>
        <color rgb="FFFF0000"/>
        <rFont val="Times New Roman"/>
        <family val="1"/>
        <charset val="204"/>
      </rPr>
      <t xml:space="preserve"> плата за подключение объектов капитального строительства общей нагрузкой 598,3 м3/сут,  соответствующая заключенным договорам на подключение в период 2011-2012 гг.</t>
    </r>
  </si>
  <si>
    <t>В соответствии с п. 24, 30 Методических рекомендаций по разработке инвестиционных программ ОКК, п.40 Постановления Правительства РФ от 14.07.2008 № 520  "Об основах ценообразования и порядке регулирования тарифов, надбавок и предельных индексов в сфере деятельности организаций коммунального комплекса"  в финансовые потребности на реализацию мероприятий инвестиционной программы включаются средства, необходимые для выплаты дополнительных налоговых платежей и процентов по заемным средствам,  привлеченным для реализации программы:</t>
  </si>
  <si>
    <t>м3/сут</t>
  </si>
  <si>
    <t>2.1.1</t>
  </si>
  <si>
    <t>2.2.1</t>
  </si>
  <si>
    <t>2.3.</t>
  </si>
  <si>
    <t>2.3.1</t>
  </si>
  <si>
    <r>
      <t xml:space="preserve">1. </t>
    </r>
    <r>
      <rPr>
        <sz val="12"/>
        <rFont val="Times New Roman"/>
        <family val="1"/>
        <charset val="204"/>
      </rPr>
      <t>Стоимость мероприятий включает стоимость строительства и модернизации объектов, средства, необходимые для выплаты дополнительных налоговых платежей, возникающих от увеличения выручки в связи с реализацией инвестиционной программы)</t>
    </r>
  </si>
  <si>
    <t>1669,6</t>
  </si>
  <si>
    <t>Обеспечение водоснабжением строящихся объектов 1669,6 м3/сут</t>
  </si>
  <si>
    <t>Обеспечение водоснабжением строящихся объектов 4529,7 м3/сут</t>
  </si>
  <si>
    <t xml:space="preserve">Объект капитального строительства  </t>
  </si>
  <si>
    <t xml:space="preserve">Номер квартала, адрес      </t>
  </si>
  <si>
    <t xml:space="preserve">Общая площадь, кв. м </t>
  </si>
  <si>
    <t xml:space="preserve">Жилая застройка </t>
  </si>
  <si>
    <t>Жилая застройка</t>
  </si>
  <si>
    <t>Административное здание с подсобными помещениями</t>
  </si>
  <si>
    <t>Жилые и административные здания</t>
  </si>
  <si>
    <t>Комплексная жилая застройка</t>
  </si>
  <si>
    <t>Здание кафе, офисные здания</t>
  </si>
  <si>
    <t>Жилая застройка, офисные здания</t>
  </si>
  <si>
    <t>Спортивные объекты, офисные здания</t>
  </si>
  <si>
    <t>Кафе-мороженое</t>
  </si>
  <si>
    <t>Административное здание</t>
  </si>
  <si>
    <t>Производственно-административное здание, жилые дома</t>
  </si>
  <si>
    <t>Здание общественного питания</t>
  </si>
  <si>
    <t>Здание офиса</t>
  </si>
  <si>
    <t>Спортивные объекты</t>
  </si>
  <si>
    <t>Офисные здания, магазин, розничной торговли</t>
  </si>
  <si>
    <t>жилая застройка</t>
  </si>
  <si>
    <t>Надземная автостоянка закрытого типа на 18 боксов</t>
  </si>
  <si>
    <t>Административные здания, жилая застройка</t>
  </si>
  <si>
    <t>Жилая застройка, спортивно -оздоровительный комплекс</t>
  </si>
  <si>
    <t>Складские объекты</t>
  </si>
  <si>
    <t xml:space="preserve">Жилая застройка офисные здания </t>
  </si>
  <si>
    <t>Надземная автостоянка закрытого типа на 20 боксов, административные здания</t>
  </si>
  <si>
    <t>Жилая застройка, административное здание</t>
  </si>
  <si>
    <t>Административно-бытовые корпуса с теплым складом</t>
  </si>
  <si>
    <t>Жилая застройка, подземная автостоянка</t>
  </si>
  <si>
    <t>Торговый комплекс</t>
  </si>
  <si>
    <t>Торговый центр</t>
  </si>
  <si>
    <t>Центр детского творчества</t>
  </si>
  <si>
    <t>Комплекс зданий</t>
  </si>
  <si>
    <t xml:space="preserve">база -административное здание </t>
  </si>
  <si>
    <t xml:space="preserve">комплекс малоэтажных быстровозводимых ж/д </t>
  </si>
  <si>
    <t>Комплексная застройка</t>
  </si>
  <si>
    <t>Жилая застройка микрорайона</t>
  </si>
  <si>
    <t>Склад металлопроката, производственные цеха</t>
  </si>
  <si>
    <t>Объекты розничной торговли</t>
  </si>
  <si>
    <t>Жилая застройка, административные здания</t>
  </si>
  <si>
    <t>Торгово-сервисный центр продаж</t>
  </si>
  <si>
    <t>Станция техосмотра автомобилей</t>
  </si>
  <si>
    <t>Административные здания, автозаправочная станция</t>
  </si>
  <si>
    <t>Общественно-торговый центр</t>
  </si>
  <si>
    <t>Автосервисный центр</t>
  </si>
  <si>
    <t>Объекты розничной торговли, производственные объекты</t>
  </si>
  <si>
    <t>Производственные и промышленные объекты</t>
  </si>
  <si>
    <t>Жилищное строительство</t>
  </si>
  <si>
    <t>Объекты общественного питания</t>
  </si>
  <si>
    <t>167А</t>
  </si>
  <si>
    <t>312А</t>
  </si>
  <si>
    <t>318А</t>
  </si>
  <si>
    <t>515А</t>
  </si>
  <si>
    <t>666А</t>
  </si>
  <si>
    <t>666Г</t>
  </si>
  <si>
    <t>Жилая застройка, складские объекты</t>
  </si>
  <si>
    <t>Астрахановка</t>
  </si>
  <si>
    <t>Объекты транспорта</t>
  </si>
  <si>
    <t>Аэропорт</t>
  </si>
  <si>
    <t>Склады для хранения стройматериалов</t>
  </si>
  <si>
    <t>ЗПСР</t>
  </si>
  <si>
    <t>ЗПУ-2</t>
  </si>
  <si>
    <t>Административные здания</t>
  </si>
  <si>
    <t>ЗПУ-3</t>
  </si>
  <si>
    <t>ЗПУ-5</t>
  </si>
  <si>
    <t>Завод по переработке сои</t>
  </si>
  <si>
    <t>ЗПУ-7</t>
  </si>
  <si>
    <t>ЗПУ-А1</t>
  </si>
  <si>
    <t>Жилая застройка, административные здания, цех по производству соевого масла</t>
  </si>
  <si>
    <t>п.Моховая падь</t>
  </si>
  <si>
    <t>с.Плодопитомник</t>
  </si>
  <si>
    <t>Административные и промышленные здания</t>
  </si>
  <si>
    <t>СПЗ</t>
  </si>
  <si>
    <t>Административно-торговый комплекс, производственные помещения</t>
  </si>
  <si>
    <t>СПУ-1</t>
  </si>
  <si>
    <t>СПУ-5</t>
  </si>
  <si>
    <t>объект розничной торговли</t>
  </si>
  <si>
    <t>объект бытового обслуживания, мотель, магазин</t>
  </si>
  <si>
    <t>объект на земельном участке, жилая застройка</t>
  </si>
  <si>
    <t>производственная база</t>
  </si>
  <si>
    <t>промузел Астрахановский</t>
  </si>
  <si>
    <t>жилая застройка, магазин</t>
  </si>
  <si>
    <t>жилая застройка, развлекательный центр</t>
  </si>
  <si>
    <t>505А</t>
  </si>
  <si>
    <t>церковь</t>
  </si>
  <si>
    <t>кафе</t>
  </si>
  <si>
    <t>филармония</t>
  </si>
  <si>
    <t>офисы</t>
  </si>
  <si>
    <t>склад</t>
  </si>
  <si>
    <t>396А</t>
  </si>
  <si>
    <t>магазин</t>
  </si>
  <si>
    <t>автостоянка</t>
  </si>
  <si>
    <t>магазин, жилая застройка</t>
  </si>
  <si>
    <t>дача</t>
  </si>
  <si>
    <t>Игнатьевский склон</t>
  </si>
  <si>
    <t>пунк приема</t>
  </si>
  <si>
    <t>324А</t>
  </si>
  <si>
    <t>ЗПР</t>
  </si>
  <si>
    <t>инженерно-лабораторный корпус</t>
  </si>
  <si>
    <t>административное здание</t>
  </si>
  <si>
    <t>объект</t>
  </si>
  <si>
    <t>с/т Автохозяйство управления торговли</t>
  </si>
  <si>
    <t>азс, нежилое помещение</t>
  </si>
  <si>
    <t>гараж</t>
  </si>
  <si>
    <t>318Б</t>
  </si>
  <si>
    <t>ЗПУ-8</t>
  </si>
  <si>
    <t>азс</t>
  </si>
  <si>
    <t>детский сад</t>
  </si>
  <si>
    <t>оежимный корпус</t>
  </si>
  <si>
    <t>общественный туалет</t>
  </si>
  <si>
    <t>Производственная база, цех по выпуску изделий из газобетона</t>
  </si>
  <si>
    <t>ЗПУ</t>
  </si>
  <si>
    <t>здания котельной по ул. Больничная,32 и реконструируемого под прачечную</t>
  </si>
  <si>
    <t>Модульный цех по переработке мяса</t>
  </si>
  <si>
    <t>666 б</t>
  </si>
  <si>
    <t>с/т "Восход АТХ"</t>
  </si>
  <si>
    <r>
      <rPr>
        <b/>
        <sz val="12"/>
        <color rgb="FF0000FF"/>
        <rFont val="Times New Roman"/>
        <family val="1"/>
        <charset val="204"/>
      </rPr>
      <t>2.</t>
    </r>
    <r>
      <rPr>
        <sz val="12"/>
        <color rgb="FF0000FF"/>
        <rFont val="2. "/>
        <charset val="204"/>
      </rPr>
      <t xml:space="preserve"> </t>
    </r>
    <r>
      <rPr>
        <sz val="12"/>
        <rFont val="Times New Roman"/>
        <family val="1"/>
        <charset val="204"/>
      </rPr>
      <t xml:space="preserve">Стоимость мероприятия, указанного в п. 2.1.1.  включает стоимость реконструкции объекта, а также средства, необходимые для выплаты дополнительных налоговых платежей, возникающих от увеличения выручки в связи с реализацией инвестиционной программы, а также проценты за пользование заемными средствами (11,5 % годовых).  </t>
    </r>
  </si>
  <si>
    <t xml:space="preserve">Приложение3 </t>
  </si>
  <si>
    <t>Увеличение мощности источников водоснабжения с целью подключения строящихся объектов в кварталах №№ 3,  4, 5, 10, 16, 17, 19, 20, 22, 23, 26,  28, 31, 34, 42, 45,48, 56, 61, 62, 67,68, 71, 74,76, 86, 88, 97, 98, 102,103, 113, 114, 122, 127, 128, 129, 130, 133,   154, 162, 163, 168, 169, 170, 172, 176,178,180, 181,184, 185, 186,187,189, 190, 194, 195, 197, 207, 215, 216,224,225,226,227, 232, 237,239,241,252,254,261,263, 271, 281, 283, 287, 291, 293, 294,299,308,310,318 б,320, 321, 322, 323, 327, 328, 331, 334,338, 339,342, 346, 359, 363,366, 370,374, 375, 377,383,390,392,394,395,396а,397,400, 401, 404, 405, 408, 409, 413,414,417, 427, 431, 435,437,439, 440, 441, 443,444,445,449, 476,478,481, 488, 489,491, 495,497, 498,505а, 514, 524, 605, 717, 720, 730, 737, 744, 800, 167А, 220, 319, 246, 247, 312А, 318А, 335, 336, 515А, 666А, 666 Б, 666Г, Астрахановка, пром узел Астрахановкий, Аэропорт, ЗПСР, ЗПУ, ЗПУ-2, ЗПУ-3, ЗПУ-5, ЗПУ-7, ЗПУ-8,ЗПУ-А1, п.Моховая Падь, с. Плодопитомник, СПЗ, СПУ-1, СПУ-5</t>
  </si>
  <si>
    <t>Обеспечение водоснабжением комплексной застройки в кварталах №№9, 11, 12, 21,27,33, 35, 36,40, 46,49, 72, 85, 89,№ 92, 116, 120,121, 139,144, 150, 160, 164,182,191,192, 270,275, 276,284,290, 298,301,303,324а,424,425,428,429,430, 442, 604,с/т "Восход" АТХ,ЗПР, с/т«Автохозяйство управления торговли»; Игнатьевский склон</t>
  </si>
</sst>
</file>

<file path=xl/styles.xml><?xml version="1.0" encoding="utf-8"?>
<styleSheet xmlns="http://schemas.openxmlformats.org/spreadsheetml/2006/main">
  <numFmts count="36">
    <numFmt numFmtId="44" formatCode="_-* #,##0.00&quot;р.&quot;_-;\-* #,##0.00&quot;р.&quot;_-;_-* &quot;-&quot;??&quot;р.&quot;_-;_-@_-"/>
    <numFmt numFmtId="43" formatCode="_-* #,##0.00_р_._-;\-* #,##0.00_р_._-;_-* &quot;-&quot;??_р_._-;_-@_-"/>
    <numFmt numFmtId="164" formatCode="#,##0.0"/>
    <numFmt numFmtId="165" formatCode="0.0"/>
    <numFmt numFmtId="166" formatCode="_-* #,##0_-;\-* #,##0_-;_-* &quot;-&quot;_-;_-@_-"/>
    <numFmt numFmtId="167" formatCode="_-* #,##0.00_-;\-* #,##0.00_-;_-* &quot;-&quot;??_-;_-@_-"/>
    <numFmt numFmtId="168" formatCode="&quot;$&quot;#,##0_);[Red]\(&quot;$&quot;#,##0\)"/>
    <numFmt numFmtId="169" formatCode="_(&quot;$&quot;* #,##0_);_(&quot;$&quot;* \(#,##0\);_(&quot;$&quot;* &quot;-&quot;_);_(@_)"/>
    <numFmt numFmtId="170" formatCode="_(* #,##0_);_(* \(#,##0\);_(* &quot;-&quot;_);_(@_)"/>
    <numFmt numFmtId="171" formatCode="_(&quot;$&quot;* #,##0.00_);_(&quot;$&quot;* \(#,##0.00\);_(&quot;$&quot;* &quot;-&quot;??_);_(@_)"/>
    <numFmt numFmtId="172" formatCode="General_)"/>
    <numFmt numFmtId="173" formatCode="_-* #,##0\ _р_._-;\-* #,##0\ _р_._-;_-* &quot;-&quot;\ _р_._-;_-@_-"/>
    <numFmt numFmtId="174" formatCode="_-* #,##0.00\ _р_._-;\-* #,##0.00\ _р_._-;_-* &quot;-&quot;??\ _р_._-;_-@_-"/>
    <numFmt numFmtId="175" formatCode="#,##0_);[Red]\(#,##0\)"/>
    <numFmt numFmtId="176" formatCode="#,##0.00_);[Red]\(#,##0.00\)"/>
    <numFmt numFmtId="177" formatCode="&quot;?.&quot;#,##0_);[Red]\(&quot;?.&quot;#,##0\)"/>
    <numFmt numFmtId="178" formatCode="&quot;?.&quot;#,##0.00_);[Red]\(&quot;?.&quot;#,##0.00\)"/>
    <numFmt numFmtId="179" formatCode="_-* #,##0\ &quot;руб&quot;_-;\-* #,##0\ &quot;руб&quot;_-;_-* &quot;-&quot;\ &quot;руб&quot;_-;_-@_-"/>
    <numFmt numFmtId="180" formatCode="_-&quot;£&quot;* #,##0_-;\-&quot;£&quot;* #,##0_-;_-&quot;£&quot;* &quot;-&quot;_-;_-@_-"/>
    <numFmt numFmtId="181" formatCode="_-&quot;£&quot;* #,##0.00_-;\-&quot;£&quot;* #,##0.00_-;_-&quot;£&quot;* &quot;-&quot;??_-;_-@_-"/>
    <numFmt numFmtId="182" formatCode="_-* #,##0\ _F_-;\-* #,##0\ _F_-;_-* &quot;-&quot;\ _F_-;_-@_-"/>
    <numFmt numFmtId="183" formatCode="_-* #,##0.00\ &quot;F&quot;_-;\-* #,##0.00\ &quot;F&quot;_-;_-* &quot;-&quot;??\ &quot;F&quot;_-;_-@_-"/>
    <numFmt numFmtId="184" formatCode="_-* #,##0.00\ _F_-;\-* #,##0.00\ _F_-;_-* &quot;-&quot;??\ _F_-;_-@_-"/>
    <numFmt numFmtId="185" formatCode="_-* #,##0.00\ [$€]_-;\-* #,##0.00\ [$€]_-;_-* &quot;-&quot;??\ [$€]_-;_-@_-"/>
    <numFmt numFmtId="186" formatCode="#,##0.00;[Red]\-#,##0.00;&quot;-&quot;"/>
    <numFmt numFmtId="187" formatCode="#,##0;[Red]\-#,##0;&quot;-&quot;"/>
    <numFmt numFmtId="188" formatCode="_(* #,##0_);_(* \(#,##0\);_(* &quot;-&quot;??_);_(@_)"/>
    <numFmt numFmtId="189" formatCode="mmmm\ d\,\ yyyy"/>
    <numFmt numFmtId="190" formatCode="#,##0_ ;[Red]\-#,##0\ "/>
    <numFmt numFmtId="191" formatCode="#,###"/>
    <numFmt numFmtId="192" formatCode="dd\-mmm\-yy"/>
    <numFmt numFmtId="193" formatCode="0.0000"/>
    <numFmt numFmtId="194" formatCode="0_)"/>
    <numFmt numFmtId="195" formatCode="0.0%"/>
    <numFmt numFmtId="196" formatCode="0.00000"/>
    <numFmt numFmtId="197" formatCode="0.000000"/>
  </numFmts>
  <fonts count="92">
    <font>
      <sz val="10"/>
      <name val="Arial Cyr"/>
      <charset val="204"/>
    </font>
    <font>
      <sz val="10"/>
      <name val="Arial Cyr"/>
      <charset val="204"/>
    </font>
    <font>
      <sz val="10"/>
      <name val="Helv"/>
      <charset val="204"/>
    </font>
    <font>
      <sz val="10"/>
      <name val="Arial"/>
      <family val="2"/>
      <charset val="204"/>
    </font>
    <font>
      <sz val="10"/>
      <name val="Helv"/>
    </font>
    <font>
      <sz val="1"/>
      <color indexed="8"/>
      <name val="Courier"/>
      <family val="3"/>
    </font>
    <font>
      <b/>
      <sz val="1"/>
      <color indexed="8"/>
      <name val="Courier"/>
      <family val="3"/>
    </font>
    <font>
      <sz val="11"/>
      <color indexed="8"/>
      <name val="Calibri"/>
      <family val="2"/>
      <charset val="204"/>
    </font>
    <font>
      <b/>
      <sz val="12"/>
      <name val="Arial"/>
      <family val="2"/>
      <charset val="204"/>
    </font>
    <font>
      <sz val="11"/>
      <color indexed="9"/>
      <name val="Calibri"/>
      <family val="2"/>
      <charset val="204"/>
    </font>
    <font>
      <sz val="10"/>
      <name val="MS Sans Serif"/>
      <family val="2"/>
      <charset val="204"/>
    </font>
    <font>
      <u/>
      <sz val="10"/>
      <color indexed="12"/>
      <name val="Arial Cyr"/>
      <charset val="204"/>
    </font>
    <font>
      <sz val="10"/>
      <color indexed="8"/>
      <name val="MS Sans Serif"/>
      <family val="2"/>
      <charset val="204"/>
    </font>
    <font>
      <i/>
      <sz val="1"/>
      <color indexed="8"/>
      <name val="Courier"/>
      <family val="3"/>
    </font>
    <font>
      <u/>
      <sz val="8.5"/>
      <color indexed="36"/>
      <name val="Arial"/>
      <family val="2"/>
      <charset val="204"/>
    </font>
    <font>
      <b/>
      <sz val="12"/>
      <name val="Arial"/>
      <family val="2"/>
    </font>
    <font>
      <b/>
      <sz val="18"/>
      <name val="Arial"/>
      <family val="2"/>
      <charset val="204"/>
    </font>
    <font>
      <u/>
      <sz val="8.5"/>
      <color indexed="12"/>
      <name val="Arial"/>
      <family val="2"/>
      <charset val="204"/>
    </font>
    <font>
      <sz val="12"/>
      <name val="Times New Roman CYR"/>
      <family val="1"/>
      <charset val="204"/>
    </font>
    <font>
      <u/>
      <sz val="10"/>
      <color indexed="36"/>
      <name val="Arial Cyr"/>
      <charset val="204"/>
    </font>
    <font>
      <b/>
      <u/>
      <sz val="16"/>
      <name val="Arial"/>
      <family val="2"/>
      <charset val="204"/>
    </font>
    <font>
      <sz val="8"/>
      <color indexed="8"/>
      <name val="Times New Roman"/>
      <family val="1"/>
    </font>
    <font>
      <b/>
      <sz val="10"/>
      <name val="Times New Roman"/>
      <family val="1"/>
    </font>
    <font>
      <sz val="8"/>
      <name val="Helv"/>
      <charset val="204"/>
    </font>
    <font>
      <b/>
      <sz val="20"/>
      <name val="Times New Roman"/>
      <family val="1"/>
      <charset val="204"/>
    </font>
    <font>
      <sz val="8"/>
      <name val="Helv"/>
    </font>
    <font>
      <b/>
      <i/>
      <sz val="10"/>
      <name val="Arial"/>
      <family val="2"/>
      <charset val="204"/>
    </font>
    <font>
      <sz val="8"/>
      <name val="Arial"/>
      <family val="2"/>
      <charset val="204"/>
    </font>
    <font>
      <sz val="10"/>
      <name val="Times New Roman"/>
      <family val="1"/>
    </font>
    <font>
      <sz val="8"/>
      <name val="Arial"/>
      <family val="2"/>
    </font>
    <font>
      <b/>
      <i/>
      <sz val="10"/>
      <color indexed="9"/>
      <name val="Arial"/>
      <family val="2"/>
      <charset val="204"/>
    </font>
    <font>
      <b/>
      <sz val="14"/>
      <name val="Times New Roman"/>
      <family val="1"/>
      <charset val="204"/>
    </font>
    <font>
      <sz val="10"/>
      <name val="Arial Cyr"/>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0"/>
      <color indexed="12"/>
      <name val="Arial Cyr"/>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2"/>
      <name val="Times New Roman"/>
      <family val="1"/>
      <charset val="204"/>
    </font>
    <font>
      <sz val="11"/>
      <color indexed="20"/>
      <name val="Calibri"/>
      <family val="2"/>
      <charset val="204"/>
    </font>
    <font>
      <sz val="11"/>
      <name val="Times New Roman Cyr"/>
      <family val="1"/>
      <charset val="204"/>
    </font>
    <font>
      <i/>
      <sz val="11"/>
      <color indexed="23"/>
      <name val="Calibri"/>
      <family val="2"/>
      <charset val="204"/>
    </font>
    <font>
      <sz val="11"/>
      <color indexed="52"/>
      <name val="Calibri"/>
      <family val="2"/>
      <charset val="204"/>
    </font>
    <font>
      <sz val="11"/>
      <color indexed="10"/>
      <name val="Calibri"/>
      <family val="2"/>
      <charset val="204"/>
    </font>
    <font>
      <sz val="10"/>
      <name val="Arial Cyr"/>
    </font>
    <font>
      <sz val="9"/>
      <name val="Arial Cyr"/>
      <charset val="204"/>
    </font>
    <font>
      <sz val="11"/>
      <color indexed="10"/>
      <name val="Arial Cyr"/>
      <family val="2"/>
      <charset val="204"/>
    </font>
    <font>
      <sz val="11"/>
      <color indexed="17"/>
      <name val="Calibri"/>
      <family val="2"/>
      <charset val="204"/>
    </font>
    <font>
      <sz val="10"/>
      <name val="Times New Roman Cyr"/>
      <family val="1"/>
      <charset val="204"/>
    </font>
    <font>
      <sz val="8"/>
      <name val="Arial Cyr"/>
      <charset val="204"/>
    </font>
    <font>
      <sz val="10"/>
      <name val="Times New Roman"/>
      <family val="1"/>
      <charset val="204"/>
    </font>
    <font>
      <b/>
      <sz val="10"/>
      <name val="Times New Roman"/>
      <family val="1"/>
      <charset val="204"/>
    </font>
    <font>
      <b/>
      <sz val="16"/>
      <name val="Times New Roman"/>
      <family val="1"/>
      <charset val="204"/>
    </font>
    <font>
      <b/>
      <sz val="17"/>
      <name val="Times New Roman"/>
      <family val="1"/>
      <charset val="204"/>
    </font>
    <font>
      <b/>
      <sz val="11"/>
      <name val="Times New Roman"/>
      <family val="1"/>
      <charset val="204"/>
    </font>
    <font>
      <b/>
      <sz val="12"/>
      <name val="Times New Roman"/>
      <family val="1"/>
      <charset val="204"/>
    </font>
    <font>
      <sz val="11"/>
      <name val="Times New Roman"/>
      <family val="1"/>
      <charset val="204"/>
    </font>
    <font>
      <b/>
      <u/>
      <sz val="11"/>
      <name val="Times New Roman"/>
      <family val="1"/>
      <charset val="204"/>
    </font>
    <font>
      <u/>
      <sz val="11"/>
      <name val="Times New Roman"/>
      <family val="1"/>
      <charset val="204"/>
    </font>
    <font>
      <sz val="10"/>
      <color indexed="12"/>
      <name val="Times New Roman"/>
      <family val="1"/>
      <charset val="204"/>
    </font>
    <font>
      <sz val="10"/>
      <color indexed="10"/>
      <name val="Times New Roman"/>
      <family val="1"/>
      <charset val="204"/>
    </font>
    <font>
      <b/>
      <sz val="8"/>
      <color indexed="81"/>
      <name val="Tahoma"/>
      <family val="2"/>
      <charset val="204"/>
    </font>
    <font>
      <sz val="8"/>
      <color indexed="81"/>
      <name val="Tahoma"/>
      <family val="2"/>
      <charset val="204"/>
    </font>
    <font>
      <b/>
      <sz val="11.5"/>
      <name val="Times New Roman"/>
      <family val="1"/>
      <charset val="204"/>
    </font>
    <font>
      <sz val="14"/>
      <name val="Times New Roman"/>
      <family val="1"/>
      <charset val="204"/>
    </font>
    <font>
      <b/>
      <i/>
      <sz val="12"/>
      <color indexed="12"/>
      <name val="Times New Roman"/>
      <family val="1"/>
      <charset val="204"/>
    </font>
    <font>
      <b/>
      <sz val="12"/>
      <color indexed="12"/>
      <name val="Times New Roman"/>
      <family val="1"/>
      <charset val="204"/>
    </font>
    <font>
      <sz val="10"/>
      <color rgb="FFFF0000"/>
      <name val="Times New Roman"/>
      <family val="1"/>
      <charset val="204"/>
    </font>
    <font>
      <b/>
      <sz val="12"/>
      <color rgb="FFFF0000"/>
      <name val="Times New Roman"/>
      <family val="1"/>
      <charset val="204"/>
    </font>
    <font>
      <b/>
      <sz val="10"/>
      <name val="Times New Roman Cyr"/>
      <charset val="204"/>
    </font>
    <font>
      <b/>
      <sz val="10"/>
      <name val="Arial Cyr"/>
      <charset val="204"/>
    </font>
    <font>
      <b/>
      <i/>
      <sz val="9"/>
      <name val="Arial Cyr"/>
      <charset val="204"/>
    </font>
    <font>
      <b/>
      <sz val="9"/>
      <name val="Arial Cyr"/>
      <charset val="204"/>
    </font>
    <font>
      <b/>
      <sz val="8"/>
      <color indexed="12"/>
      <name val="Arial Cyr"/>
      <charset val="204"/>
    </font>
    <font>
      <b/>
      <sz val="8"/>
      <name val="Arial Cyr"/>
      <charset val="204"/>
    </font>
    <font>
      <b/>
      <i/>
      <sz val="8"/>
      <name val="Arial Cyr"/>
      <charset val="204"/>
    </font>
    <font>
      <i/>
      <sz val="12"/>
      <name val="Times New Roman"/>
      <family val="1"/>
      <charset val="204"/>
    </font>
    <font>
      <sz val="12"/>
      <color rgb="FFFF0000"/>
      <name val="Times New Roman"/>
      <family val="1"/>
      <charset val="204"/>
    </font>
    <font>
      <sz val="12"/>
      <color rgb="FF0000FF"/>
      <name val="2. "/>
      <charset val="204"/>
    </font>
    <font>
      <b/>
      <sz val="12"/>
      <color rgb="FF0000FF"/>
      <name val="Times New Roman"/>
      <family val="1"/>
      <charset val="204"/>
    </font>
    <font>
      <sz val="10"/>
      <color theme="1"/>
      <name val="Times New Roman"/>
      <family val="2"/>
      <charset val="204"/>
    </font>
    <font>
      <sz val="10"/>
      <color theme="1"/>
      <name val="Times New Roman"/>
      <family val="1"/>
      <charset val="204"/>
    </font>
    <font>
      <b/>
      <sz val="10"/>
      <color theme="1"/>
      <name val="Times New Roman"/>
      <family val="1"/>
      <charset val="204"/>
    </font>
    <font>
      <b/>
      <sz val="10"/>
      <color rgb="FFFF0000"/>
      <name val="Times New Roman"/>
      <family val="1"/>
      <charset val="204"/>
    </font>
    <font>
      <sz val="10"/>
      <name val="Times New Roman"/>
      <family val="2"/>
      <charset val="204"/>
    </font>
    <font>
      <b/>
      <sz val="12"/>
      <color theme="1"/>
      <name val="Times New Roman"/>
      <family val="1"/>
      <charset val="204"/>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15"/>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64"/>
      </patternFill>
    </fill>
    <fill>
      <patternFill patternType="solid">
        <fgColor indexed="42"/>
        <bgColor indexed="22"/>
      </patternFill>
    </fill>
    <fill>
      <patternFill patternType="solid">
        <fgColor indexed="22"/>
        <bgColor indexed="64"/>
      </patternFill>
    </fill>
    <fill>
      <patternFill patternType="solid">
        <fgColor indexed="22"/>
        <bgColor indexed="8"/>
      </patternFill>
    </fill>
    <fill>
      <patternFill patternType="solid">
        <fgColor indexed="58"/>
        <bgColor indexed="64"/>
      </patternFill>
    </fill>
    <fill>
      <patternFill patternType="solid">
        <fgColor indexed="10"/>
        <bgColor indexed="64"/>
      </patternFill>
    </fill>
    <fill>
      <patternFill patternType="solid">
        <fgColor indexed="43"/>
        <bgColor indexed="8"/>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7"/>
        <bgColor indexed="64"/>
      </patternFill>
    </fill>
    <fill>
      <patternFill patternType="solid">
        <fgColor indexed="55"/>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9"/>
        <bgColor indexed="9"/>
      </patternFill>
    </fill>
    <fill>
      <patternFill patternType="solid">
        <fgColor theme="0"/>
        <bgColor indexed="64"/>
      </patternFill>
    </fill>
    <fill>
      <patternFill patternType="solid">
        <fgColor theme="0" tint="-0.14999847407452621"/>
        <bgColor indexed="64"/>
      </patternFill>
    </fill>
    <fill>
      <patternFill patternType="solid">
        <fgColor indexed="46"/>
        <bgColor indexed="64"/>
      </patternFill>
    </fill>
    <fill>
      <patternFill patternType="solid">
        <fgColor indexed="9"/>
        <bgColor indexed="64"/>
      </patternFill>
    </fill>
    <fill>
      <patternFill patternType="solid">
        <fgColor indexed="42"/>
        <bgColor indexed="64"/>
      </patternFill>
    </fill>
    <fill>
      <patternFill patternType="solid">
        <fgColor indexed="51"/>
        <bgColor indexed="64"/>
      </patternFill>
    </fill>
    <fill>
      <patternFill patternType="solid">
        <fgColor theme="3" tint="0.59999389629810485"/>
        <bgColor indexed="64"/>
      </patternFill>
    </fill>
    <fill>
      <patternFill patternType="solid">
        <fgColor rgb="FF99CCFF"/>
        <bgColor indexed="64"/>
      </patternFill>
    </fill>
  </fills>
  <borders count="58">
    <border>
      <left/>
      <right/>
      <top/>
      <bottom/>
      <diagonal/>
    </border>
    <border>
      <left/>
      <right/>
      <top style="thin">
        <color indexed="64"/>
      </top>
      <bottom style="double">
        <color indexed="64"/>
      </bottom>
      <diagonal/>
    </border>
    <border>
      <left style="thick">
        <color indexed="9"/>
      </left>
      <right style="thick">
        <color indexed="23"/>
      </right>
      <top style="thick">
        <color indexed="9"/>
      </top>
      <bottom style="thick">
        <color indexed="23"/>
      </bottom>
      <diagonal/>
    </border>
    <border>
      <left/>
      <right/>
      <top style="medium">
        <color indexed="64"/>
      </top>
      <bottom style="medium">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bottom/>
      <diagonal/>
    </border>
    <border>
      <left/>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s>
  <cellStyleXfs count="218">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2" fillId="0" borderId="0"/>
    <xf numFmtId="192" fontId="5" fillId="0" borderId="1">
      <protection locked="0"/>
    </xf>
    <xf numFmtId="44" fontId="5" fillId="0" borderId="0">
      <protection locked="0"/>
    </xf>
    <xf numFmtId="44" fontId="5" fillId="0" borderId="0">
      <protection locked="0"/>
    </xf>
    <xf numFmtId="192" fontId="5" fillId="0" borderId="0">
      <protection locked="0"/>
    </xf>
    <xf numFmtId="192" fontId="5" fillId="0" borderId="0">
      <protection locked="0"/>
    </xf>
    <xf numFmtId="192" fontId="5" fillId="0" borderId="0">
      <protection locked="0"/>
    </xf>
    <xf numFmtId="192" fontId="5" fillId="0" borderId="0">
      <protection locked="0"/>
    </xf>
    <xf numFmtId="192" fontId="6" fillId="0" borderId="0">
      <protection locked="0"/>
    </xf>
    <xf numFmtId="192" fontId="6" fillId="0" borderId="0">
      <protection locked="0"/>
    </xf>
    <xf numFmtId="0" fontId="5" fillId="0" borderId="1">
      <protection locked="0"/>
    </xf>
    <xf numFmtId="179" fontId="1" fillId="0" borderId="0">
      <alignment horizontal="center"/>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189" fontId="8" fillId="8" borderId="2">
      <alignment horizontal="center" vertical="center"/>
      <protection locked="0"/>
    </xf>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5"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177" fontId="10" fillId="0" borderId="0" applyFont="0" applyFill="0" applyBorder="0" applyAlignment="0" applyProtection="0"/>
    <xf numFmtId="178" fontId="10" fillId="0" borderId="0" applyFont="0" applyFill="0" applyBorder="0" applyAlignment="0" applyProtection="0"/>
    <xf numFmtId="0" fontId="11" fillId="0" borderId="0" applyNumberFormat="0" applyFill="0" applyBorder="0" applyAlignment="0" applyProtection="0">
      <alignment vertical="top"/>
      <protection locked="0"/>
    </xf>
    <xf numFmtId="0" fontId="12" fillId="0" borderId="0" applyFill="0" applyBorder="0" applyAlignment="0"/>
    <xf numFmtId="182" fontId="1" fillId="0" borderId="0" applyFont="0" applyFill="0" applyBorder="0" applyAlignment="0" applyProtection="0"/>
    <xf numFmtId="184" fontId="1" fillId="0" borderId="0" applyFont="0" applyFill="0" applyBorder="0" applyAlignment="0" applyProtection="0"/>
    <xf numFmtId="168" fontId="10" fillId="0" borderId="0" applyFont="0" applyFill="0" applyBorder="0" applyAlignment="0" applyProtection="0"/>
    <xf numFmtId="183" fontId="1" fillId="0" borderId="0" applyFont="0" applyFill="0" applyBorder="0" applyAlignment="0" applyProtection="0"/>
    <xf numFmtId="0" fontId="3" fillId="0" borderId="0"/>
    <xf numFmtId="0" fontId="3" fillId="0" borderId="0"/>
    <xf numFmtId="0" fontId="3" fillId="0" borderId="0"/>
    <xf numFmtId="166" fontId="3" fillId="0" borderId="0" applyFont="0" applyFill="0" applyBorder="0" applyAlignment="0" applyProtection="0"/>
    <xf numFmtId="167" fontId="3" fillId="0" borderId="0" applyFont="0" applyFill="0" applyBorder="0" applyAlignment="0" applyProtection="0"/>
    <xf numFmtId="185" fontId="1" fillId="0" borderId="0" applyFont="0" applyFill="0" applyBorder="0" applyAlignment="0" applyProtection="0"/>
    <xf numFmtId="192" fontId="5" fillId="0" borderId="0">
      <protection locked="0"/>
    </xf>
    <xf numFmtId="192" fontId="5" fillId="0" borderId="0">
      <protection locked="0"/>
    </xf>
    <xf numFmtId="192" fontId="13" fillId="0" borderId="0">
      <protection locked="0"/>
    </xf>
    <xf numFmtId="192" fontId="5" fillId="0" borderId="0">
      <protection locked="0"/>
    </xf>
    <xf numFmtId="192" fontId="5" fillId="0" borderId="0">
      <protection locked="0"/>
    </xf>
    <xf numFmtId="192" fontId="5" fillId="0" borderId="0">
      <protection locked="0"/>
    </xf>
    <xf numFmtId="192" fontId="13" fillId="0" borderId="0">
      <protection locked="0"/>
    </xf>
    <xf numFmtId="0" fontId="14" fillId="0" borderId="0" applyNumberFormat="0" applyFill="0" applyBorder="0" applyAlignment="0" applyProtection="0">
      <alignment vertical="top"/>
      <protection locked="0"/>
    </xf>
    <xf numFmtId="0" fontId="15" fillId="0" borderId="3" applyNumberFormat="0" applyAlignment="0" applyProtection="0">
      <alignment horizontal="left" vertical="center"/>
    </xf>
    <xf numFmtId="0" fontId="15" fillId="0" borderId="4">
      <alignment horizontal="left" vertical="center"/>
    </xf>
    <xf numFmtId="0" fontId="16" fillId="0" borderId="0" applyNumberFormat="0" applyFill="0" applyBorder="0" applyAlignment="0" applyProtection="0"/>
    <xf numFmtId="0" fontId="17" fillId="0" borderId="0" applyNumberFormat="0" applyFill="0" applyBorder="0" applyAlignment="0" applyProtection="0">
      <alignment vertical="top"/>
      <protection locked="0"/>
    </xf>
    <xf numFmtId="0" fontId="10" fillId="0" borderId="0"/>
    <xf numFmtId="170" fontId="18" fillId="17" borderId="5">
      <alignment horizontal="center" vertical="center" wrapText="1"/>
      <protection locked="0"/>
    </xf>
    <xf numFmtId="0" fontId="19" fillId="0" borderId="0" applyNumberFormat="0" applyFill="0" applyBorder="0" applyAlignment="0" applyProtection="0">
      <alignment vertical="top"/>
      <protection locked="0"/>
    </xf>
    <xf numFmtId="0" fontId="20" fillId="0" borderId="0">
      <alignment vertical="center"/>
    </xf>
    <xf numFmtId="0" fontId="21" fillId="18" borderId="5">
      <alignment horizontal="left" vertical="center" wrapText="1"/>
    </xf>
    <xf numFmtId="190" fontId="18" fillId="0" borderId="6">
      <alignment horizontal="right" vertical="center" wrapText="1"/>
    </xf>
    <xf numFmtId="0" fontId="22" fillId="19" borderId="0"/>
    <xf numFmtId="188" fontId="3" fillId="20" borderId="6">
      <alignment vertical="center"/>
    </xf>
    <xf numFmtId="43" fontId="1" fillId="0" borderId="0" applyFont="0" applyFill="0" applyBorder="0" applyAlignment="0" applyProtection="0"/>
    <xf numFmtId="169" fontId="3" fillId="0" borderId="0" applyFont="0" applyFill="0" applyBorder="0" applyAlignment="0" applyProtection="0"/>
    <xf numFmtId="171" fontId="3" fillId="0" borderId="0" applyFont="0" applyFill="0" applyBorder="0" applyAlignment="0" applyProtection="0"/>
    <xf numFmtId="0" fontId="1" fillId="0" borderId="0"/>
    <xf numFmtId="0" fontId="23" fillId="0" borderId="0"/>
    <xf numFmtId="0" fontId="4" fillId="0" borderId="0"/>
    <xf numFmtId="175" fontId="10" fillId="0" borderId="0" applyFont="0" applyFill="0" applyBorder="0" applyAlignment="0" applyProtection="0"/>
    <xf numFmtId="176" fontId="10" fillId="0" borderId="0" applyFont="0" applyFill="0" applyBorder="0" applyAlignment="0" applyProtection="0"/>
    <xf numFmtId="175" fontId="10" fillId="0" borderId="0" applyFont="0" applyFill="0" applyBorder="0" applyAlignment="0" applyProtection="0"/>
    <xf numFmtId="176" fontId="10" fillId="0" borderId="0" applyFont="0" applyFill="0" applyBorder="0" applyAlignment="0" applyProtection="0"/>
    <xf numFmtId="0" fontId="24" fillId="0" borderId="0"/>
    <xf numFmtId="0" fontId="25" fillId="0" borderId="0" applyNumberFormat="0">
      <alignment horizontal="left"/>
    </xf>
    <xf numFmtId="0" fontId="3" fillId="19" borderId="7" applyNumberFormat="0" applyFont="0" applyFill="0" applyBorder="0" applyAlignment="0" applyProtection="0"/>
    <xf numFmtId="0" fontId="24" fillId="0" borderId="0"/>
    <xf numFmtId="188" fontId="26" fillId="20" borderId="6">
      <alignment horizontal="center" vertical="center" wrapText="1"/>
      <protection locked="0"/>
    </xf>
    <xf numFmtId="0" fontId="3" fillId="0" borderId="0">
      <alignment vertical="center"/>
    </xf>
    <xf numFmtId="0" fontId="3" fillId="21" borderId="0"/>
    <xf numFmtId="0" fontId="3" fillId="19" borderId="0">
      <alignment horizontal="center" vertical="center"/>
    </xf>
    <xf numFmtId="170" fontId="27" fillId="17" borderId="5" applyFont="0" applyAlignment="0" applyProtection="0"/>
    <xf numFmtId="0" fontId="28" fillId="18" borderId="5">
      <alignment horizontal="left" vertical="center" wrapText="1"/>
    </xf>
    <xf numFmtId="186" fontId="29" fillId="0" borderId="5">
      <alignment horizontal="center" vertical="center" wrapText="1"/>
    </xf>
    <xf numFmtId="187" fontId="29" fillId="17" borderId="5">
      <alignment horizontal="center" vertical="center" wrapText="1"/>
      <protection locked="0"/>
    </xf>
    <xf numFmtId="0" fontId="3" fillId="19" borderId="0"/>
    <xf numFmtId="188" fontId="30" fillId="22" borderId="8">
      <alignment horizontal="center" vertical="center"/>
    </xf>
    <xf numFmtId="0" fontId="31" fillId="0" borderId="0"/>
    <xf numFmtId="0" fontId="31" fillId="0" borderId="0"/>
    <xf numFmtId="180" fontId="3" fillId="0" borderId="0" applyFont="0" applyFill="0" applyBorder="0" applyAlignment="0" applyProtection="0"/>
    <xf numFmtId="181" fontId="3" fillId="0" borderId="0" applyFont="0" applyFill="0" applyBorder="0" applyAlignment="0" applyProtection="0"/>
    <xf numFmtId="188" fontId="3" fillId="23" borderId="6" applyNumberFormat="0" applyFill="0" applyBorder="0" applyProtection="0">
      <alignment vertical="center"/>
      <protection locked="0"/>
    </xf>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7" borderId="0" applyNumberFormat="0" applyBorder="0" applyAlignment="0" applyProtection="0"/>
    <xf numFmtId="172" fontId="32" fillId="0" borderId="9">
      <protection locked="0"/>
    </xf>
    <xf numFmtId="0" fontId="33" fillId="7" borderId="10" applyNumberFormat="0" applyAlignment="0" applyProtection="0"/>
    <xf numFmtId="0" fontId="34" fillId="28" borderId="11" applyNumberFormat="0" applyAlignment="0" applyProtection="0"/>
    <xf numFmtId="0" fontId="35" fillId="28" borderId="10" applyNumberFormat="0" applyAlignment="0" applyProtection="0"/>
    <xf numFmtId="0" fontId="36" fillId="0" borderId="12" applyNumberFormat="0" applyFill="0" applyAlignment="0" applyProtection="0"/>
    <xf numFmtId="0" fontId="37" fillId="0" borderId="13" applyNumberFormat="0" applyFill="0" applyAlignment="0" applyProtection="0"/>
    <xf numFmtId="0" fontId="38" fillId="0" borderId="14" applyNumberFormat="0" applyFill="0" applyAlignment="0" applyProtection="0"/>
    <xf numFmtId="0" fontId="38" fillId="0" borderId="0" applyNumberFormat="0" applyFill="0" applyBorder="0" applyAlignment="0" applyProtection="0"/>
    <xf numFmtId="172" fontId="39" fillId="29" borderId="9"/>
    <xf numFmtId="0" fontId="40" fillId="0" borderId="15" applyNumberFormat="0" applyFill="0" applyAlignment="0" applyProtection="0"/>
    <xf numFmtId="0" fontId="41" fillId="30" borderId="16" applyNumberFormat="0" applyAlignment="0" applyProtection="0"/>
    <xf numFmtId="0" fontId="42" fillId="0" borderId="0" applyNumberFormat="0" applyFill="0" applyBorder="0" applyAlignment="0" applyProtection="0"/>
    <xf numFmtId="0" fontId="43" fillId="31" borderId="0" applyNumberFormat="0" applyBorder="0" applyAlignment="0" applyProtection="0"/>
    <xf numFmtId="0" fontId="1" fillId="0" borderId="0"/>
    <xf numFmtId="0" fontId="44" fillId="0" borderId="0"/>
    <xf numFmtId="0" fontId="45" fillId="3" borderId="0" applyNumberFormat="0" applyBorder="0" applyAlignment="0" applyProtection="0"/>
    <xf numFmtId="165" fontId="46" fillId="32" borderId="17" applyNumberFormat="0" applyBorder="0" applyAlignment="0">
      <alignment vertical="center"/>
      <protection locked="0"/>
    </xf>
    <xf numFmtId="0" fontId="47" fillId="0" borderId="0" applyNumberFormat="0" applyFill="0" applyBorder="0" applyAlignment="0" applyProtection="0"/>
    <xf numFmtId="0" fontId="1" fillId="33" borderId="18" applyNumberFormat="0" applyFont="0" applyAlignment="0" applyProtection="0"/>
    <xf numFmtId="0" fontId="48" fillId="0" borderId="19" applyNumberFormat="0" applyFill="0" applyAlignment="0" applyProtection="0"/>
    <xf numFmtId="0" fontId="4" fillId="0" borderId="0"/>
    <xf numFmtId="0" fontId="49" fillId="0" borderId="0" applyNumberFormat="0" applyFill="0" applyBorder="0" applyAlignment="0" applyProtection="0"/>
    <xf numFmtId="173" fontId="50" fillId="0" borderId="0" applyFont="0" applyFill="0" applyBorder="0" applyAlignment="0" applyProtection="0"/>
    <xf numFmtId="3" fontId="51" fillId="0" borderId="20" applyFont="0" applyBorder="0">
      <alignment horizontal="right"/>
      <protection locked="0"/>
    </xf>
    <xf numFmtId="174" fontId="50" fillId="0" borderId="0" applyFont="0" applyFill="0" applyBorder="0" applyAlignment="0" applyProtection="0"/>
    <xf numFmtId="191" fontId="52" fillId="34" borderId="21">
      <alignment vertical="center"/>
    </xf>
    <xf numFmtId="0" fontId="53" fillId="4" borderId="0" applyNumberFormat="0" applyBorder="0" applyAlignment="0" applyProtection="0"/>
    <xf numFmtId="192" fontId="5" fillId="0" borderId="0">
      <protection locked="0"/>
    </xf>
    <xf numFmtId="0" fontId="54" fillId="0" borderId="0"/>
    <xf numFmtId="0" fontId="54"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86" fillId="0" borderId="0"/>
  </cellStyleXfs>
  <cellXfs count="265">
    <xf numFmtId="0" fontId="0" fillId="0" borderId="0" xfId="0"/>
    <xf numFmtId="0" fontId="56" fillId="0" borderId="0" xfId="0" applyFont="1" applyFill="1" applyAlignment="1">
      <alignment vertical="center"/>
    </xf>
    <xf numFmtId="0" fontId="56" fillId="0" borderId="0" xfId="0" applyFont="1" applyFill="1" applyBorder="1" applyAlignment="1">
      <alignment vertical="center"/>
    </xf>
    <xf numFmtId="0" fontId="57" fillId="0" borderId="0" xfId="0" applyFont="1" applyFill="1" applyBorder="1" applyAlignment="1">
      <alignment vertical="center"/>
    </xf>
    <xf numFmtId="0" fontId="31" fillId="0" borderId="0" xfId="0" applyFont="1" applyFill="1" applyAlignment="1">
      <alignment horizontal="right" vertical="center"/>
    </xf>
    <xf numFmtId="0" fontId="58" fillId="0" borderId="0" xfId="0" applyFont="1" applyFill="1" applyBorder="1" applyAlignment="1">
      <alignment horizontal="center" vertical="center" wrapText="1"/>
    </xf>
    <xf numFmtId="0" fontId="57" fillId="0" borderId="22" xfId="0" applyFont="1" applyFill="1" applyBorder="1" applyAlignment="1">
      <alignment horizontal="center" vertical="center"/>
    </xf>
    <xf numFmtId="0" fontId="57" fillId="0" borderId="6" xfId="0" applyFont="1" applyFill="1" applyBorder="1" applyAlignment="1">
      <alignment horizontal="center" vertical="center"/>
    </xf>
    <xf numFmtId="0" fontId="57" fillId="0" borderId="23" xfId="0" applyFont="1" applyFill="1" applyBorder="1" applyAlignment="1">
      <alignment horizontal="center" vertical="center"/>
    </xf>
    <xf numFmtId="0" fontId="60" fillId="17" borderId="22" xfId="0" applyFont="1" applyFill="1" applyBorder="1" applyAlignment="1">
      <alignment horizontal="center"/>
    </xf>
    <xf numFmtId="0" fontId="61" fillId="17" borderId="6" xfId="0" applyFont="1" applyFill="1" applyBorder="1" applyAlignment="1">
      <alignment horizontal="left" vertical="center"/>
    </xf>
    <xf numFmtId="0" fontId="60" fillId="17" borderId="6" xfId="0" applyFont="1" applyFill="1" applyBorder="1" applyAlignment="1">
      <alignment horizontal="center"/>
    </xf>
    <xf numFmtId="165" fontId="61" fillId="17" borderId="6" xfId="0" applyNumberFormat="1" applyFont="1" applyFill="1" applyBorder="1" applyAlignment="1">
      <alignment horizontal="center"/>
    </xf>
    <xf numFmtId="0" fontId="60" fillId="17" borderId="23" xfId="0" applyFont="1" applyFill="1" applyBorder="1" applyAlignment="1">
      <alignment horizontal="center"/>
    </xf>
    <xf numFmtId="49" fontId="60" fillId="0" borderId="22" xfId="0" applyNumberFormat="1" applyFont="1" applyFill="1" applyBorder="1" applyAlignment="1">
      <alignment horizontal="center" vertical="center" wrapText="1"/>
    </xf>
    <xf numFmtId="2" fontId="61" fillId="0" borderId="6" xfId="0" applyNumberFormat="1" applyFont="1" applyFill="1" applyBorder="1" applyAlignment="1">
      <alignment horizontal="left" vertical="center" wrapText="1"/>
    </xf>
    <xf numFmtId="2" fontId="61" fillId="0" borderId="6" xfId="0" applyNumberFormat="1" applyFont="1" applyFill="1" applyBorder="1" applyAlignment="1">
      <alignment horizontal="center" vertical="center" wrapText="1"/>
    </xf>
    <xf numFmtId="165" fontId="61" fillId="0" borderId="6" xfId="0" applyNumberFormat="1" applyFont="1" applyFill="1" applyBorder="1" applyAlignment="1">
      <alignment horizontal="center" vertical="center"/>
    </xf>
    <xf numFmtId="165" fontId="44" fillId="0" borderId="6" xfId="0" applyNumberFormat="1" applyFont="1" applyFill="1" applyBorder="1" applyAlignment="1">
      <alignment horizontal="center" vertical="center"/>
    </xf>
    <xf numFmtId="49" fontId="61" fillId="0" borderId="6" xfId="0" applyNumberFormat="1" applyFont="1" applyFill="1" applyBorder="1" applyAlignment="1">
      <alignment horizontal="center" vertical="center"/>
    </xf>
    <xf numFmtId="165" fontId="61" fillId="0" borderId="6" xfId="0" applyNumberFormat="1" applyFont="1" applyFill="1" applyBorder="1" applyAlignment="1">
      <alignment horizontal="center" vertical="center" wrapText="1"/>
    </xf>
    <xf numFmtId="164" fontId="44" fillId="0" borderId="6" xfId="0" applyNumberFormat="1" applyFont="1" applyFill="1" applyBorder="1" applyAlignment="1">
      <alignment horizontal="center" vertical="center" wrapText="1"/>
    </xf>
    <xf numFmtId="164" fontId="61" fillId="0" borderId="6" xfId="0" applyNumberFormat="1" applyFont="1" applyFill="1" applyBorder="1" applyAlignment="1">
      <alignment horizontal="center" vertical="center" wrapText="1"/>
    </xf>
    <xf numFmtId="0" fontId="61" fillId="0" borderId="6" xfId="0" applyFont="1" applyFill="1" applyBorder="1" applyAlignment="1">
      <alignment vertical="center" wrapText="1"/>
    </xf>
    <xf numFmtId="49" fontId="60" fillId="17" borderId="22" xfId="0" applyNumberFormat="1" applyFont="1" applyFill="1" applyBorder="1" applyAlignment="1">
      <alignment horizontal="center" vertical="distributed" wrapText="1"/>
    </xf>
    <xf numFmtId="165" fontId="61" fillId="17" borderId="6" xfId="0" applyNumberFormat="1" applyFont="1" applyFill="1" applyBorder="1" applyAlignment="1">
      <alignment horizontal="center" vertical="center" wrapText="1"/>
    </xf>
    <xf numFmtId="0" fontId="62" fillId="17" borderId="23" xfId="0" applyFont="1" applyFill="1" applyBorder="1"/>
    <xf numFmtId="0" fontId="62" fillId="0" borderId="0" xfId="0" applyFont="1" applyFill="1"/>
    <xf numFmtId="49" fontId="61" fillId="17" borderId="24" xfId="0" applyNumberFormat="1" applyFont="1" applyFill="1" applyBorder="1" applyAlignment="1">
      <alignment horizontal="center" vertical="distributed" wrapText="1"/>
    </xf>
    <xf numFmtId="0" fontId="61" fillId="17" borderId="25" xfId="0" applyFont="1" applyFill="1" applyBorder="1" applyAlignment="1">
      <alignment horizontal="left"/>
    </xf>
    <xf numFmtId="164" fontId="61" fillId="17" borderId="25" xfId="0" applyNumberFormat="1" applyFont="1" applyFill="1" applyBorder="1" applyAlignment="1">
      <alignment horizontal="center" vertical="center"/>
    </xf>
    <xf numFmtId="0" fontId="44" fillId="17" borderId="26" xfId="0" applyFont="1" applyFill="1" applyBorder="1"/>
    <xf numFmtId="0" fontId="44" fillId="0" borderId="0" xfId="0" applyFont="1" applyFill="1" applyAlignment="1">
      <alignment vertical="center"/>
    </xf>
    <xf numFmtId="49" fontId="60" fillId="17" borderId="0" xfId="0" applyNumberFormat="1" applyFont="1" applyFill="1" applyBorder="1" applyAlignment="1">
      <alignment horizontal="center" vertical="distributed" wrapText="1"/>
    </xf>
    <xf numFmtId="0" fontId="63" fillId="17" borderId="0" xfId="0" applyFont="1" applyFill="1" applyBorder="1" applyAlignment="1">
      <alignment horizontal="left"/>
    </xf>
    <xf numFmtId="0" fontId="64" fillId="17" borderId="0" xfId="0" applyFont="1" applyFill="1" applyBorder="1"/>
    <xf numFmtId="164" fontId="63" fillId="17" borderId="0" xfId="0" applyNumberFormat="1" applyFont="1" applyFill="1" applyBorder="1" applyAlignment="1">
      <alignment horizontal="center" vertical="center"/>
    </xf>
    <xf numFmtId="0" fontId="62" fillId="17" borderId="0" xfId="0" applyFont="1" applyFill="1" applyBorder="1"/>
    <xf numFmtId="0" fontId="62" fillId="0" borderId="0" xfId="0" applyFont="1" applyFill="1" applyAlignment="1">
      <alignment vertical="center"/>
    </xf>
    <xf numFmtId="0" fontId="65" fillId="0" borderId="0" xfId="0" applyFont="1" applyFill="1" applyAlignment="1">
      <alignment wrapText="1"/>
    </xf>
    <xf numFmtId="0" fontId="66" fillId="0" borderId="0" xfId="0" applyFont="1" applyFill="1" applyAlignment="1">
      <alignment vertical="center"/>
    </xf>
    <xf numFmtId="164" fontId="56" fillId="0" borderId="0" xfId="0" applyNumberFormat="1" applyFont="1" applyFill="1" applyAlignment="1">
      <alignment vertical="center"/>
    </xf>
    <xf numFmtId="0" fontId="57" fillId="17" borderId="6" xfId="0" applyFont="1" applyFill="1" applyBorder="1" applyAlignment="1">
      <alignment horizontal="center" vertical="center"/>
    </xf>
    <xf numFmtId="0" fontId="61" fillId="17" borderId="6" xfId="0" applyFont="1" applyFill="1" applyBorder="1" applyAlignment="1">
      <alignment vertical="center"/>
    </xf>
    <xf numFmtId="0" fontId="56" fillId="17" borderId="6" xfId="0" applyFont="1" applyFill="1" applyBorder="1" applyAlignment="1">
      <alignment vertical="center"/>
    </xf>
    <xf numFmtId="0" fontId="66" fillId="17" borderId="6" xfId="0" applyFont="1" applyFill="1" applyBorder="1" applyAlignment="1">
      <alignment vertical="center"/>
    </xf>
    <xf numFmtId="164" fontId="60" fillId="17" borderId="6" xfId="0" applyNumberFormat="1" applyFont="1" applyFill="1" applyBorder="1" applyAlignment="1">
      <alignment horizontal="center" vertical="center"/>
    </xf>
    <xf numFmtId="164" fontId="60" fillId="17" borderId="25" xfId="0" applyNumberFormat="1" applyFont="1" applyFill="1" applyBorder="1" applyAlignment="1">
      <alignment horizontal="center" vertical="center"/>
    </xf>
    <xf numFmtId="165" fontId="56" fillId="0" borderId="0" xfId="0" applyNumberFormat="1" applyFont="1" applyFill="1" applyAlignment="1">
      <alignment vertical="center"/>
    </xf>
    <xf numFmtId="193" fontId="56" fillId="0" borderId="0" xfId="0" applyNumberFormat="1" applyFont="1" applyFill="1" applyAlignment="1">
      <alignment vertical="center"/>
    </xf>
    <xf numFmtId="0" fontId="69" fillId="0" borderId="6" xfId="0" applyFont="1" applyFill="1" applyBorder="1" applyAlignment="1">
      <alignment horizontal="center" vertical="center" wrapText="1"/>
    </xf>
    <xf numFmtId="0" fontId="70" fillId="0" borderId="0" xfId="0" applyFont="1" applyFill="1" applyAlignment="1">
      <alignment horizontal="right" vertical="center"/>
    </xf>
    <xf numFmtId="0" fontId="56" fillId="0" borderId="23" xfId="0" applyFont="1" applyFill="1" applyBorder="1" applyAlignment="1">
      <alignment horizontal="left" vertical="center" wrapText="1"/>
    </xf>
    <xf numFmtId="0" fontId="56" fillId="0" borderId="23" xfId="0" applyFont="1" applyFill="1" applyBorder="1" applyAlignment="1">
      <alignment vertical="center" wrapText="1"/>
    </xf>
    <xf numFmtId="49" fontId="60" fillId="35" borderId="22" xfId="0" applyNumberFormat="1" applyFont="1" applyFill="1" applyBorder="1" applyAlignment="1">
      <alignment horizontal="center" vertical="distributed" wrapText="1"/>
    </xf>
    <xf numFmtId="0" fontId="61" fillId="35" borderId="6" xfId="0" applyFont="1" applyFill="1" applyBorder="1" applyAlignment="1">
      <alignment horizontal="left" vertical="center"/>
    </xf>
    <xf numFmtId="0" fontId="60" fillId="35" borderId="6" xfId="0" applyFont="1" applyFill="1" applyBorder="1" applyAlignment="1">
      <alignment horizontal="center"/>
    </xf>
    <xf numFmtId="165" fontId="61" fillId="35" borderId="6" xfId="0" applyNumberFormat="1" applyFont="1" applyFill="1" applyBorder="1" applyAlignment="1">
      <alignment horizontal="center" vertical="center" wrapText="1"/>
    </xf>
    <xf numFmtId="0" fontId="60" fillId="35" borderId="6" xfId="0" applyFont="1" applyFill="1" applyBorder="1" applyAlignment="1">
      <alignment horizontal="center" vertical="center"/>
    </xf>
    <xf numFmtId="164" fontId="61" fillId="35" borderId="6" xfId="0" applyNumberFormat="1" applyFont="1" applyFill="1" applyBorder="1" applyAlignment="1">
      <alignment horizontal="center" vertical="center"/>
    </xf>
    <xf numFmtId="165" fontId="44" fillId="35" borderId="6" xfId="0" applyNumberFormat="1" applyFont="1" applyFill="1" applyBorder="1" applyAlignment="1">
      <alignment horizontal="center" vertical="center" wrapText="1"/>
    </xf>
    <xf numFmtId="0" fontId="71" fillId="0" borderId="0" xfId="0" applyFont="1" applyFill="1" applyAlignment="1">
      <alignment wrapText="1"/>
    </xf>
    <xf numFmtId="0" fontId="73" fillId="0" borderId="0" xfId="0" applyFont="1" applyFill="1" applyAlignment="1">
      <alignment vertical="center"/>
    </xf>
    <xf numFmtId="0" fontId="56" fillId="0" borderId="0" xfId="0" applyFont="1" applyFill="1" applyAlignment="1">
      <alignment wrapText="1"/>
    </xf>
    <xf numFmtId="0" fontId="44" fillId="0" borderId="0" xfId="0" applyFont="1" applyFill="1" applyAlignment="1">
      <alignment wrapText="1"/>
    </xf>
    <xf numFmtId="164" fontId="44" fillId="0" borderId="0" xfId="0" applyNumberFormat="1" applyFont="1" applyFill="1" applyAlignment="1">
      <alignment vertical="center"/>
    </xf>
    <xf numFmtId="0" fontId="44" fillId="0" borderId="6" xfId="0" applyFont="1" applyFill="1" applyBorder="1" applyAlignment="1">
      <alignment horizontal="center" wrapText="1"/>
    </xf>
    <xf numFmtId="0" fontId="44" fillId="0" borderId="6" xfId="0" applyFont="1" applyFill="1" applyBorder="1" applyAlignment="1">
      <alignment horizontal="center" vertical="center" wrapText="1"/>
    </xf>
    <xf numFmtId="0" fontId="44" fillId="0" borderId="0" xfId="0" applyFont="1" applyFill="1" applyBorder="1" applyAlignment="1">
      <alignment vertical="center"/>
    </xf>
    <xf numFmtId="195" fontId="44" fillId="0" borderId="6" xfId="0" applyNumberFormat="1" applyFont="1" applyFill="1" applyBorder="1" applyAlignment="1">
      <alignment horizontal="center" vertical="center"/>
    </xf>
    <xf numFmtId="195" fontId="44" fillId="0" borderId="6" xfId="0" applyNumberFormat="1" applyFont="1" applyFill="1" applyBorder="1" applyAlignment="1">
      <alignment horizontal="center" wrapText="1"/>
    </xf>
    <xf numFmtId="49" fontId="44" fillId="0" borderId="22" xfId="0" applyNumberFormat="1" applyFont="1" applyFill="1" applyBorder="1" applyAlignment="1">
      <alignment horizontal="center" vertical="center"/>
    </xf>
    <xf numFmtId="0" fontId="61" fillId="36" borderId="22" xfId="0" applyFont="1" applyFill="1" applyBorder="1" applyAlignment="1">
      <alignment horizontal="center" vertical="center"/>
    </xf>
    <xf numFmtId="49" fontId="44" fillId="0" borderId="31" xfId="0" applyNumberFormat="1" applyFont="1" applyFill="1" applyBorder="1" applyAlignment="1">
      <alignment horizontal="center" vertical="center"/>
    </xf>
    <xf numFmtId="49" fontId="61" fillId="36" borderId="22" xfId="0" applyNumberFormat="1" applyFont="1" applyFill="1" applyBorder="1" applyAlignment="1">
      <alignment horizontal="center" vertical="center"/>
    </xf>
    <xf numFmtId="0" fontId="61" fillId="36" borderId="24" xfId="0" applyFont="1" applyFill="1" applyBorder="1" applyAlignment="1">
      <alignment horizontal="center" vertical="center" wrapText="1"/>
    </xf>
    <xf numFmtId="0" fontId="61" fillId="0" borderId="35" xfId="0" applyFont="1" applyFill="1" applyBorder="1" applyAlignment="1">
      <alignment horizontal="center" vertical="center"/>
    </xf>
    <xf numFmtId="0" fontId="61" fillId="0" borderId="36" xfId="0" applyFont="1" applyFill="1" applyBorder="1" applyAlignment="1">
      <alignment horizontal="center" vertical="center"/>
    </xf>
    <xf numFmtId="164" fontId="60" fillId="35" borderId="0" xfId="0" applyNumberFormat="1" applyFont="1" applyFill="1" applyBorder="1" applyAlignment="1">
      <alignment horizontal="center" vertical="center"/>
    </xf>
    <xf numFmtId="2" fontId="72" fillId="0" borderId="0" xfId="0" applyNumberFormat="1" applyFont="1" applyFill="1" applyAlignment="1">
      <alignment wrapText="1"/>
    </xf>
    <xf numFmtId="0" fontId="44" fillId="0" borderId="0" xfId="0" applyFont="1" applyFill="1" applyAlignment="1">
      <alignment horizontal="left" wrapText="1"/>
    </xf>
    <xf numFmtId="0" fontId="1" fillId="0" borderId="0" xfId="0" applyFont="1" applyAlignment="1">
      <alignment vertical="center"/>
    </xf>
    <xf numFmtId="0" fontId="1" fillId="0" borderId="0" xfId="0" applyFont="1" applyAlignment="1">
      <alignment horizontal="center" vertical="center"/>
    </xf>
    <xf numFmtId="0" fontId="78" fillId="0" borderId="0" xfId="0" applyFont="1" applyAlignment="1">
      <alignment vertical="center"/>
    </xf>
    <xf numFmtId="0" fontId="77" fillId="37" borderId="6" xfId="0" applyFont="1" applyFill="1" applyBorder="1" applyAlignment="1">
      <alignment horizontal="center" vertical="center" wrapText="1"/>
    </xf>
    <xf numFmtId="0" fontId="77" fillId="37" borderId="50" xfId="0" applyFont="1" applyFill="1" applyBorder="1" applyAlignment="1">
      <alignment horizontal="center" vertical="center" wrapText="1"/>
    </xf>
    <xf numFmtId="0" fontId="1" fillId="38" borderId="0" xfId="0" applyFont="1" applyFill="1" applyAlignment="1">
      <alignment vertical="center"/>
    </xf>
    <xf numFmtId="4" fontId="55" fillId="38" borderId="6" xfId="0" applyNumberFormat="1" applyFont="1" applyFill="1" applyBorder="1" applyAlignment="1">
      <alignment vertical="center"/>
    </xf>
    <xf numFmtId="10" fontId="55" fillId="0" borderId="6" xfId="0" applyNumberFormat="1" applyFont="1" applyFill="1" applyBorder="1" applyAlignment="1">
      <alignment horizontal="center" vertical="center"/>
    </xf>
    <xf numFmtId="14" fontId="55" fillId="38" borderId="6" xfId="0" applyNumberFormat="1" applyFont="1" applyFill="1" applyBorder="1" applyAlignment="1">
      <alignment horizontal="center"/>
    </xf>
    <xf numFmtId="1" fontId="55" fillId="38" borderId="6" xfId="0" applyNumberFormat="1" applyFont="1" applyFill="1" applyBorder="1" applyAlignment="1">
      <alignment horizontal="center" vertical="center"/>
    </xf>
    <xf numFmtId="43" fontId="55" fillId="38" borderId="6" xfId="0" applyNumberFormat="1" applyFont="1" applyFill="1" applyBorder="1" applyAlignment="1">
      <alignment vertical="center" wrapText="1"/>
    </xf>
    <xf numFmtId="0" fontId="55" fillId="38" borderId="6" xfId="0" applyFont="1" applyFill="1" applyBorder="1" applyAlignment="1">
      <alignment horizontal="center" vertical="center"/>
    </xf>
    <xf numFmtId="43" fontId="1" fillId="38" borderId="0" xfId="0" applyNumberFormat="1" applyFont="1" applyFill="1" applyAlignment="1">
      <alignment vertical="center"/>
    </xf>
    <xf numFmtId="9" fontId="55" fillId="0" borderId="6" xfId="0" applyNumberFormat="1" applyFont="1" applyFill="1" applyBorder="1" applyAlignment="1">
      <alignment horizontal="center" vertical="center"/>
    </xf>
    <xf numFmtId="4" fontId="1" fillId="38" borderId="0" xfId="0" applyNumberFormat="1" applyFont="1" applyFill="1" applyAlignment="1">
      <alignment vertical="center"/>
    </xf>
    <xf numFmtId="4" fontId="55" fillId="38" borderId="20" xfId="0" applyNumberFormat="1" applyFont="1" applyFill="1" applyBorder="1" applyAlignment="1">
      <alignment vertical="center"/>
    </xf>
    <xf numFmtId="43" fontId="80" fillId="38" borderId="6" xfId="0" applyNumberFormat="1" applyFont="1" applyFill="1" applyBorder="1" applyAlignment="1">
      <alignment vertical="center" wrapText="1"/>
    </xf>
    <xf numFmtId="0" fontId="55" fillId="38" borderId="36" xfId="0" applyFont="1" applyFill="1" applyBorder="1" applyAlignment="1">
      <alignment horizontal="center" vertical="center"/>
    </xf>
    <xf numFmtId="0" fontId="80" fillId="38" borderId="6" xfId="0" applyFont="1" applyFill="1" applyBorder="1" applyAlignment="1">
      <alignment horizontal="center" vertical="center"/>
    </xf>
    <xf numFmtId="0" fontId="1" fillId="39" borderId="0" xfId="0" applyFont="1" applyFill="1" applyAlignment="1">
      <alignment vertical="center"/>
    </xf>
    <xf numFmtId="10" fontId="55" fillId="38" borderId="6" xfId="0" applyNumberFormat="1" applyFont="1" applyFill="1" applyBorder="1" applyAlignment="1">
      <alignment horizontal="center" vertical="center"/>
    </xf>
    <xf numFmtId="0" fontId="1" fillId="38" borderId="0" xfId="0" applyFont="1" applyFill="1" applyAlignment="1">
      <alignment horizontal="center" vertical="center"/>
    </xf>
    <xf numFmtId="0" fontId="76" fillId="0" borderId="0" xfId="0" applyFont="1" applyBorder="1" applyAlignment="1">
      <alignment horizontal="left" vertical="center" wrapText="1"/>
    </xf>
    <xf numFmtId="0" fontId="76" fillId="0" borderId="0" xfId="0" applyFont="1" applyBorder="1" applyAlignment="1">
      <alignment horizontal="center" vertical="center" wrapText="1"/>
    </xf>
    <xf numFmtId="43" fontId="80" fillId="41" borderId="6" xfId="0" applyNumberFormat="1" applyFont="1" applyFill="1" applyBorder="1" applyAlignment="1">
      <alignment vertical="center" wrapText="1"/>
    </xf>
    <xf numFmtId="0" fontId="1" fillId="40" borderId="38" xfId="0" applyFont="1" applyFill="1" applyBorder="1" applyAlignment="1">
      <alignment vertical="center"/>
    </xf>
    <xf numFmtId="0" fontId="1" fillId="40" borderId="38" xfId="0" applyFont="1" applyFill="1" applyBorder="1" applyAlignment="1">
      <alignment horizontal="center" vertical="center"/>
    </xf>
    <xf numFmtId="43" fontId="76" fillId="40" borderId="54" xfId="0" applyNumberFormat="1" applyFont="1" applyFill="1" applyBorder="1" applyAlignment="1">
      <alignment vertical="center"/>
    </xf>
    <xf numFmtId="0" fontId="1" fillId="41" borderId="6" xfId="0" applyFont="1" applyFill="1" applyBorder="1" applyAlignment="1">
      <alignment vertical="center"/>
    </xf>
    <xf numFmtId="0" fontId="1" fillId="41" borderId="6" xfId="0" applyFont="1" applyFill="1" applyBorder="1" applyAlignment="1">
      <alignment horizontal="center" vertical="center"/>
    </xf>
    <xf numFmtId="0" fontId="0" fillId="41" borderId="6" xfId="0" applyFill="1" applyBorder="1" applyAlignment="1">
      <alignment vertical="center"/>
    </xf>
    <xf numFmtId="0" fontId="81" fillId="41" borderId="6" xfId="0" applyFont="1" applyFill="1" applyBorder="1" applyAlignment="1">
      <alignment horizontal="right" vertical="center"/>
    </xf>
    <xf numFmtId="0" fontId="76" fillId="0" borderId="0" xfId="0" applyFont="1" applyAlignment="1">
      <alignment horizontal="right" vertical="center"/>
    </xf>
    <xf numFmtId="3" fontId="61" fillId="0" borderId="6" xfId="0" applyNumberFormat="1" applyFont="1" applyFill="1" applyBorder="1" applyAlignment="1">
      <alignment horizontal="center" vertical="center"/>
    </xf>
    <xf numFmtId="3" fontId="61" fillId="0" borderId="34" xfId="0" applyNumberFormat="1" applyFont="1" applyFill="1" applyBorder="1" applyAlignment="1">
      <alignment horizontal="center" vertical="center"/>
    </xf>
    <xf numFmtId="0" fontId="62" fillId="36"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32" xfId="0" applyFont="1" applyFill="1" applyBorder="1" applyAlignment="1">
      <alignment horizontal="center" vertical="center" wrapText="1"/>
    </xf>
    <xf numFmtId="0" fontId="62" fillId="0" borderId="32" xfId="0" applyFont="1" applyFill="1" applyBorder="1" applyAlignment="1">
      <alignment horizontal="center" vertical="center"/>
    </xf>
    <xf numFmtId="165" fontId="62" fillId="36" borderId="6" xfId="0" applyNumberFormat="1" applyFont="1" applyFill="1" applyBorder="1" applyAlignment="1">
      <alignment horizontal="center" vertical="center" wrapText="1"/>
    </xf>
    <xf numFmtId="165" fontId="62" fillId="0" borderId="6" xfId="0" applyNumberFormat="1" applyFont="1" applyFill="1" applyBorder="1" applyAlignment="1">
      <alignment horizontal="center" vertical="center" wrapText="1"/>
    </xf>
    <xf numFmtId="165" fontId="62" fillId="0" borderId="6" xfId="0" applyNumberFormat="1" applyFont="1" applyFill="1" applyBorder="1" applyAlignment="1">
      <alignment horizontal="center" vertical="center"/>
    </xf>
    <xf numFmtId="165" fontId="62" fillId="36" borderId="25" xfId="0" applyNumberFormat="1" applyFont="1" applyFill="1" applyBorder="1" applyAlignment="1">
      <alignment horizontal="center" vertical="center" wrapText="1"/>
    </xf>
    <xf numFmtId="0" fontId="60" fillId="36" borderId="6" xfId="0" applyFont="1" applyFill="1" applyBorder="1" applyAlignment="1">
      <alignment horizontal="center" vertical="center"/>
    </xf>
    <xf numFmtId="2" fontId="60" fillId="35" borderId="6" xfId="0" applyNumberFormat="1" applyFont="1" applyFill="1" applyBorder="1" applyAlignment="1">
      <alignment horizontal="center" vertical="center"/>
    </xf>
    <xf numFmtId="165" fontId="60" fillId="36" borderId="25" xfId="0" applyNumberFormat="1" applyFont="1" applyFill="1" applyBorder="1" applyAlignment="1">
      <alignment horizontal="center" vertical="center"/>
    </xf>
    <xf numFmtId="0" fontId="61" fillId="0" borderId="6" xfId="0" applyFont="1" applyFill="1" applyBorder="1" applyAlignment="1">
      <alignment horizontal="center" vertical="center"/>
    </xf>
    <xf numFmtId="2" fontId="44" fillId="0" borderId="6" xfId="0" applyNumberFormat="1" applyFont="1" applyFill="1" applyBorder="1" applyAlignment="1">
      <alignment horizontal="left" vertical="center" wrapText="1"/>
    </xf>
    <xf numFmtId="165" fontId="60" fillId="36" borderId="6" xfId="0" applyNumberFormat="1" applyFont="1" applyFill="1" applyBorder="1" applyAlignment="1">
      <alignment horizontal="center" vertical="center"/>
    </xf>
    <xf numFmtId="0" fontId="62" fillId="35" borderId="32" xfId="0" applyFont="1" applyFill="1" applyBorder="1" applyAlignment="1">
      <alignment horizontal="center" vertical="center"/>
    </xf>
    <xf numFmtId="165" fontId="62" fillId="0" borderId="0" xfId="0" applyNumberFormat="1" applyFont="1" applyFill="1"/>
    <xf numFmtId="196" fontId="56" fillId="0" borderId="0" xfId="0" applyNumberFormat="1" applyFont="1" applyFill="1" applyAlignment="1">
      <alignment vertical="center"/>
    </xf>
    <xf numFmtId="195" fontId="44" fillId="0" borderId="6" xfId="0" applyNumberFormat="1" applyFont="1" applyFill="1" applyBorder="1" applyAlignment="1">
      <alignment vertical="center"/>
    </xf>
    <xf numFmtId="0" fontId="61" fillId="0" borderId="6" xfId="0" applyFont="1" applyFill="1" applyBorder="1" applyAlignment="1">
      <alignment horizontal="center" vertical="center" wrapText="1"/>
    </xf>
    <xf numFmtId="0" fontId="56" fillId="0" borderId="6" xfId="0" applyFont="1" applyFill="1" applyBorder="1" applyAlignment="1">
      <alignment vertical="center"/>
    </xf>
    <xf numFmtId="165" fontId="44" fillId="0" borderId="6" xfId="0" applyNumberFormat="1" applyFont="1" applyFill="1" applyBorder="1" applyAlignment="1">
      <alignment horizontal="center" vertical="center" wrapText="1"/>
    </xf>
    <xf numFmtId="49" fontId="62" fillId="0" borderId="22" xfId="0" applyNumberFormat="1" applyFont="1" applyFill="1" applyBorder="1" applyAlignment="1">
      <alignment horizontal="center" vertical="center" wrapText="1"/>
    </xf>
    <xf numFmtId="49" fontId="44" fillId="0" borderId="6" xfId="0" applyNumberFormat="1" applyFont="1" applyFill="1" applyBorder="1" applyAlignment="1">
      <alignment horizontal="center" vertical="center"/>
    </xf>
    <xf numFmtId="0" fontId="44" fillId="0" borderId="6" xfId="0" applyFont="1" applyFill="1" applyBorder="1" applyAlignment="1">
      <alignment vertical="center" wrapText="1"/>
    </xf>
    <xf numFmtId="49" fontId="62" fillId="0" borderId="6" xfId="0" applyNumberFormat="1" applyFont="1" applyFill="1" applyBorder="1" applyAlignment="1">
      <alignment horizontal="center" vertical="center" wrapText="1"/>
    </xf>
    <xf numFmtId="164" fontId="61" fillId="0" borderId="6" xfId="0" applyNumberFormat="1" applyFont="1" applyFill="1" applyBorder="1" applyAlignment="1">
      <alignment horizontal="center" vertical="center"/>
    </xf>
    <xf numFmtId="0" fontId="57" fillId="0" borderId="6" xfId="0" applyFont="1" applyFill="1" applyBorder="1" applyAlignment="1">
      <alignment vertical="center"/>
    </xf>
    <xf numFmtId="165" fontId="44" fillId="0" borderId="34" xfId="0" applyNumberFormat="1" applyFont="1" applyFill="1" applyBorder="1" applyAlignment="1">
      <alignment horizontal="center" vertical="center" wrapText="1"/>
    </xf>
    <xf numFmtId="0" fontId="56" fillId="0" borderId="23" xfId="0" applyFont="1" applyFill="1" applyBorder="1" applyAlignment="1">
      <alignment horizontal="center" vertical="center" wrapText="1"/>
    </xf>
    <xf numFmtId="0" fontId="56" fillId="0" borderId="6" xfId="0" applyFont="1" applyFill="1" applyBorder="1" applyAlignment="1">
      <alignment horizontal="center" vertical="center" wrapText="1"/>
    </xf>
    <xf numFmtId="165" fontId="56" fillId="0" borderId="34" xfId="0" applyNumberFormat="1" applyFont="1" applyFill="1" applyBorder="1" applyAlignment="1">
      <alignment horizontal="center" vertical="center" wrapText="1"/>
    </xf>
    <xf numFmtId="164" fontId="56" fillId="0" borderId="6" xfId="0" applyNumberFormat="1" applyFont="1" applyFill="1" applyBorder="1" applyAlignment="1">
      <alignment horizontal="center" vertical="center" wrapText="1"/>
    </xf>
    <xf numFmtId="165" fontId="57" fillId="0" borderId="6" xfId="0" applyNumberFormat="1" applyFont="1" applyFill="1" applyBorder="1" applyAlignment="1">
      <alignment horizontal="center" vertical="center" wrapText="1"/>
    </xf>
    <xf numFmtId="0" fontId="76" fillId="0" borderId="0" xfId="0" applyFont="1" applyBorder="1" applyAlignment="1">
      <alignment horizontal="center" vertical="center" wrapText="1"/>
    </xf>
    <xf numFmtId="197" fontId="44" fillId="0" borderId="0" xfId="0" applyNumberFormat="1" applyFont="1" applyFill="1" applyAlignment="1">
      <alignment vertical="center"/>
    </xf>
    <xf numFmtId="0" fontId="44" fillId="0" borderId="0" xfId="0" applyFont="1" applyFill="1" applyAlignment="1">
      <alignment horizontal="left" wrapText="1"/>
    </xf>
    <xf numFmtId="0" fontId="61" fillId="0" borderId="6" xfId="0" applyFont="1" applyFill="1" applyBorder="1" applyAlignment="1">
      <alignment horizontal="center" vertical="center"/>
    </xf>
    <xf numFmtId="0" fontId="61" fillId="0" borderId="6" xfId="0" applyFont="1" applyFill="1" applyBorder="1" applyAlignment="1">
      <alignment horizontal="center" vertical="center" wrapText="1"/>
    </xf>
    <xf numFmtId="164" fontId="44" fillId="35" borderId="6" xfId="0" applyNumberFormat="1" applyFont="1" applyFill="1" applyBorder="1" applyAlignment="1">
      <alignment horizontal="center" vertical="center"/>
    </xf>
    <xf numFmtId="2" fontId="61" fillId="35" borderId="6" xfId="0" applyNumberFormat="1" applyFont="1" applyFill="1" applyBorder="1" applyAlignment="1">
      <alignment horizontal="left" vertical="distributed" wrapText="1"/>
    </xf>
    <xf numFmtId="2" fontId="61" fillId="35" borderId="6" xfId="0" applyNumberFormat="1" applyFont="1" applyFill="1" applyBorder="1" applyAlignment="1">
      <alignment horizontal="center" vertical="center" wrapText="1"/>
    </xf>
    <xf numFmtId="49" fontId="61" fillId="35" borderId="22" xfId="0" applyNumberFormat="1" applyFont="1" applyFill="1" applyBorder="1" applyAlignment="1">
      <alignment horizontal="center" vertical="center"/>
    </xf>
    <xf numFmtId="49" fontId="44" fillId="35" borderId="22" xfId="0" applyNumberFormat="1" applyFont="1" applyFill="1" applyBorder="1" applyAlignment="1">
      <alignment horizontal="center" vertical="center"/>
    </xf>
    <xf numFmtId="2" fontId="56" fillId="0" borderId="27" xfId="0" applyNumberFormat="1" applyFont="1" applyFill="1" applyBorder="1" applyAlignment="1">
      <alignment vertical="center" wrapText="1"/>
    </xf>
    <xf numFmtId="0" fontId="61" fillId="35" borderId="6" xfId="0" applyFont="1" applyFill="1" applyBorder="1" applyAlignment="1">
      <alignment vertical="center" wrapText="1"/>
    </xf>
    <xf numFmtId="0" fontId="44" fillId="35" borderId="6" xfId="0" applyFont="1" applyFill="1" applyBorder="1" applyAlignment="1">
      <alignment vertical="center" wrapText="1"/>
    </xf>
    <xf numFmtId="49" fontId="62" fillId="0" borderId="0" xfId="0" applyNumberFormat="1" applyFont="1" applyFill="1"/>
    <xf numFmtId="0" fontId="72" fillId="0" borderId="0" xfId="0" applyFont="1" applyFill="1" applyAlignment="1">
      <alignment wrapText="1"/>
    </xf>
    <xf numFmtId="49" fontId="62" fillId="35" borderId="22" xfId="0" applyNumberFormat="1" applyFont="1" applyFill="1" applyBorder="1" applyAlignment="1">
      <alignment horizontal="center" vertical="distributed" wrapText="1"/>
    </xf>
    <xf numFmtId="49" fontId="74" fillId="35" borderId="6" xfId="0" applyNumberFormat="1" applyFont="1" applyFill="1" applyBorder="1" applyAlignment="1">
      <alignment horizontal="center" vertical="center"/>
    </xf>
    <xf numFmtId="4" fontId="74" fillId="17" borderId="25" xfId="0" applyNumberFormat="1" applyFont="1" applyFill="1" applyBorder="1" applyAlignment="1">
      <alignment horizontal="center" vertical="center"/>
    </xf>
    <xf numFmtId="0" fontId="86" fillId="0" borderId="6" xfId="217" applyBorder="1" applyAlignment="1">
      <alignment horizontal="center" vertical="center" wrapText="1"/>
    </xf>
    <xf numFmtId="0" fontId="86" fillId="0" borderId="6" xfId="217" applyBorder="1" applyAlignment="1">
      <alignment vertical="center" wrapText="1"/>
    </xf>
    <xf numFmtId="0" fontId="86" fillId="0" borderId="0" xfId="217"/>
    <xf numFmtId="0" fontId="87" fillId="0" borderId="6" xfId="217" applyFont="1" applyBorder="1" applyAlignment="1">
      <alignment horizontal="center" vertical="center"/>
    </xf>
    <xf numFmtId="0" fontId="88" fillId="0" borderId="6" xfId="217" applyFont="1" applyBorder="1" applyAlignment="1">
      <alignment vertical="center" wrapText="1"/>
    </xf>
    <xf numFmtId="0" fontId="88" fillId="0" borderId="6" xfId="217" applyFont="1" applyBorder="1" applyAlignment="1">
      <alignment horizontal="center"/>
    </xf>
    <xf numFmtId="2" fontId="88" fillId="0" borderId="6" xfId="217" applyNumberFormat="1" applyFont="1" applyBorder="1" applyAlignment="1">
      <alignment horizontal="center"/>
    </xf>
    <xf numFmtId="2" fontId="86" fillId="0" borderId="0" xfId="217" applyNumberFormat="1"/>
    <xf numFmtId="193" fontId="86" fillId="0" borderId="0" xfId="217" applyNumberFormat="1"/>
    <xf numFmtId="2" fontId="89" fillId="0" borderId="6" xfId="217" applyNumberFormat="1" applyFont="1" applyBorder="1" applyAlignment="1">
      <alignment horizontal="center"/>
    </xf>
    <xf numFmtId="0" fontId="86" fillId="0" borderId="6" xfId="217" applyBorder="1" applyAlignment="1">
      <alignment horizontal="center"/>
    </xf>
    <xf numFmtId="0" fontId="90" fillId="0" borderId="6" xfId="217" applyFont="1" applyBorder="1" applyAlignment="1">
      <alignment vertical="center" wrapText="1"/>
    </xf>
    <xf numFmtId="0" fontId="86" fillId="0" borderId="6" xfId="217" applyBorder="1"/>
    <xf numFmtId="0" fontId="91" fillId="0" borderId="0" xfId="217" applyFont="1"/>
    <xf numFmtId="2" fontId="57" fillId="0" borderId="6" xfId="217" applyNumberFormat="1" applyFont="1" applyBorder="1" applyAlignment="1">
      <alignment horizontal="center"/>
    </xf>
    <xf numFmtId="0" fontId="57" fillId="0" borderId="6" xfId="217" applyFont="1" applyBorder="1" applyAlignment="1">
      <alignment horizontal="center"/>
    </xf>
    <xf numFmtId="0" fontId="56" fillId="0" borderId="6" xfId="217" applyFont="1" applyBorder="1" applyAlignment="1">
      <alignment horizontal="center"/>
    </xf>
    <xf numFmtId="0" fontId="56" fillId="0" borderId="6" xfId="217" applyFont="1" applyBorder="1" applyAlignment="1">
      <alignment horizontal="center" wrapText="1"/>
    </xf>
    <xf numFmtId="0" fontId="56" fillId="0" borderId="6" xfId="217" applyFont="1" applyBorder="1" applyAlignment="1">
      <alignment horizontal="center" vertical="center" wrapText="1"/>
    </xf>
    <xf numFmtId="0" fontId="60" fillId="35" borderId="6" xfId="0" applyFont="1" applyFill="1" applyBorder="1" applyAlignment="1">
      <alignment horizontal="center" vertical="center" wrapText="1"/>
    </xf>
    <xf numFmtId="49" fontId="61" fillId="35" borderId="6" xfId="0" applyNumberFormat="1" applyFont="1" applyFill="1" applyBorder="1" applyAlignment="1">
      <alignment horizontal="center" vertical="center"/>
    </xf>
    <xf numFmtId="0" fontId="88" fillId="0" borderId="0" xfId="217" applyFont="1" applyAlignment="1">
      <alignment horizontal="right"/>
    </xf>
    <xf numFmtId="194" fontId="75" fillId="35" borderId="6" xfId="0" applyNumberFormat="1" applyFont="1" applyFill="1" applyBorder="1" applyAlignment="1" applyProtection="1">
      <alignment horizontal="left" vertical="center" wrapText="1"/>
      <protection locked="0"/>
    </xf>
    <xf numFmtId="194" fontId="46" fillId="35" borderId="6" xfId="0" applyNumberFormat="1" applyFont="1" applyFill="1" applyBorder="1" applyAlignment="1" applyProtection="1">
      <alignment horizontal="left" vertical="center"/>
      <protection locked="0"/>
    </xf>
    <xf numFmtId="0" fontId="44" fillId="0" borderId="0" xfId="0" applyFont="1" applyFill="1" applyAlignment="1">
      <alignment horizontal="left" wrapText="1"/>
    </xf>
    <xf numFmtId="0" fontId="44" fillId="36" borderId="34" xfId="0" applyFont="1" applyFill="1" applyBorder="1" applyAlignment="1">
      <alignment horizontal="center" vertical="center" wrapText="1"/>
    </xf>
    <xf numFmtId="0" fontId="44" fillId="36" borderId="4" xfId="0" applyFont="1" applyFill="1" applyBorder="1" applyAlignment="1">
      <alignment horizontal="center" vertical="center" wrapText="1"/>
    </xf>
    <xf numFmtId="0" fontId="44" fillId="36" borderId="37" xfId="0" applyFont="1" applyFill="1" applyBorder="1" applyAlignment="1">
      <alignment horizontal="center" vertical="center" wrapText="1"/>
    </xf>
    <xf numFmtId="0" fontId="56" fillId="0" borderId="34" xfId="0" applyFont="1" applyFill="1" applyBorder="1" applyAlignment="1">
      <alignment horizontal="left" vertical="center" wrapText="1"/>
    </xf>
    <xf numFmtId="0" fontId="56" fillId="0" borderId="4" xfId="0" applyFont="1" applyFill="1" applyBorder="1" applyAlignment="1">
      <alignment horizontal="left" vertical="center" wrapText="1"/>
    </xf>
    <xf numFmtId="0" fontId="56" fillId="0" borderId="37" xfId="0" applyFont="1" applyFill="1" applyBorder="1" applyAlignment="1">
      <alignment horizontal="left" vertical="center" wrapText="1"/>
    </xf>
    <xf numFmtId="0" fontId="56" fillId="36" borderId="45" xfId="0" applyFont="1" applyFill="1" applyBorder="1" applyAlignment="1">
      <alignment horizontal="left" vertical="center" wrapText="1"/>
    </xf>
    <xf numFmtId="0" fontId="56" fillId="36" borderId="47" xfId="0" applyFont="1" applyFill="1" applyBorder="1" applyAlignment="1">
      <alignment horizontal="left" vertical="center" wrapText="1"/>
    </xf>
    <xf numFmtId="0" fontId="56" fillId="36" borderId="46" xfId="0" applyFont="1" applyFill="1" applyBorder="1" applyAlignment="1">
      <alignment horizontal="left" vertical="center" wrapText="1"/>
    </xf>
    <xf numFmtId="0" fontId="61" fillId="36" borderId="45" xfId="0" applyFont="1" applyFill="1" applyBorder="1" applyAlignment="1">
      <alignment horizontal="left" vertical="center" wrapText="1"/>
    </xf>
    <xf numFmtId="0" fontId="61" fillId="36" borderId="48" xfId="0" applyFont="1" applyFill="1" applyBorder="1" applyAlignment="1">
      <alignment horizontal="left" vertical="center" wrapText="1"/>
    </xf>
    <xf numFmtId="0" fontId="44" fillId="0" borderId="34" xfId="216" applyFont="1" applyFill="1" applyBorder="1" applyAlignment="1">
      <alignment horizontal="left" vertical="center"/>
    </xf>
    <xf numFmtId="0" fontId="44" fillId="0" borderId="40" xfId="216" applyFont="1" applyFill="1" applyBorder="1" applyAlignment="1">
      <alignment horizontal="left" vertical="center"/>
    </xf>
    <xf numFmtId="0" fontId="44" fillId="0" borderId="34" xfId="216" applyFont="1" applyBorder="1" applyAlignment="1">
      <alignment horizontal="left" vertical="center"/>
    </xf>
    <xf numFmtId="0" fontId="44" fillId="0" borderId="40" xfId="216" applyFont="1" applyBorder="1" applyAlignment="1">
      <alignment horizontal="left" vertical="center"/>
    </xf>
    <xf numFmtId="0" fontId="61" fillId="36" borderId="34" xfId="0" applyFont="1" applyFill="1" applyBorder="1" applyAlignment="1">
      <alignment horizontal="left" vertical="center" wrapText="1"/>
    </xf>
    <xf numFmtId="0" fontId="61" fillId="36" borderId="40" xfId="0" applyFont="1" applyFill="1" applyBorder="1" applyAlignment="1">
      <alignment horizontal="left" vertical="center" wrapText="1"/>
    </xf>
    <xf numFmtId="0" fontId="56" fillId="0" borderId="34" xfId="0" applyFont="1" applyFill="1" applyBorder="1" applyAlignment="1">
      <alignment horizontal="left" wrapText="1"/>
    </xf>
    <xf numFmtId="0" fontId="56" fillId="0" borderId="40" xfId="0" applyFont="1" applyFill="1" applyBorder="1" applyAlignment="1">
      <alignment horizontal="left" wrapText="1"/>
    </xf>
    <xf numFmtId="0" fontId="61" fillId="0" borderId="23" xfId="0" applyFont="1" applyFill="1" applyBorder="1" applyAlignment="1">
      <alignment horizontal="center" vertical="center" wrapText="1"/>
    </xf>
    <xf numFmtId="2" fontId="61" fillId="0" borderId="0" xfId="0" applyNumberFormat="1" applyFont="1" applyFill="1" applyAlignment="1">
      <alignment horizontal="left" wrapText="1"/>
    </xf>
    <xf numFmtId="0" fontId="61" fillId="0" borderId="0" xfId="0" applyFont="1" applyFill="1" applyAlignment="1">
      <alignment horizontal="left" wrapText="1"/>
    </xf>
    <xf numFmtId="0" fontId="56" fillId="0" borderId="40" xfId="0" applyFont="1" applyFill="1" applyBorder="1" applyAlignment="1">
      <alignment horizontal="left" vertical="center" wrapText="1"/>
    </xf>
    <xf numFmtId="0" fontId="56" fillId="36" borderId="34" xfId="0" applyFont="1" applyFill="1" applyBorder="1" applyAlignment="1">
      <alignment horizontal="left" vertical="center" wrapText="1"/>
    </xf>
    <xf numFmtId="0" fontId="56" fillId="36" borderId="4" xfId="0" applyFont="1" applyFill="1" applyBorder="1" applyAlignment="1">
      <alignment horizontal="left" vertical="center" wrapText="1"/>
    </xf>
    <xf numFmtId="0" fontId="56" fillId="36" borderId="37" xfId="0" applyFont="1" applyFill="1" applyBorder="1" applyAlignment="1">
      <alignment horizontal="left" vertical="center" wrapText="1"/>
    </xf>
    <xf numFmtId="0" fontId="56" fillId="0" borderId="7" xfId="0" applyFont="1" applyFill="1" applyBorder="1" applyAlignment="1">
      <alignment horizontal="left" vertical="center" wrapText="1"/>
    </xf>
    <xf numFmtId="0" fontId="56" fillId="0" borderId="38" xfId="0" applyFont="1" applyFill="1" applyBorder="1" applyAlignment="1">
      <alignment horizontal="left" vertical="center" wrapText="1"/>
    </xf>
    <xf numFmtId="0" fontId="56" fillId="0" borderId="39" xfId="0" applyFont="1" applyFill="1" applyBorder="1" applyAlignment="1">
      <alignment horizontal="left" vertical="center" wrapText="1"/>
    </xf>
    <xf numFmtId="0" fontId="56" fillId="0" borderId="42" xfId="0" applyFont="1" applyFill="1" applyBorder="1" applyAlignment="1">
      <alignment horizontal="left" vertical="center" wrapText="1"/>
    </xf>
    <xf numFmtId="0" fontId="56" fillId="0" borderId="43" xfId="0" applyFont="1" applyFill="1" applyBorder="1" applyAlignment="1">
      <alignment horizontal="left" vertical="center" wrapText="1"/>
    </xf>
    <xf numFmtId="0" fontId="56" fillId="0" borderId="44" xfId="0" applyFont="1" applyFill="1" applyBorder="1" applyAlignment="1">
      <alignment horizontal="left" vertical="center" wrapText="1"/>
    </xf>
    <xf numFmtId="2" fontId="56" fillId="0" borderId="33" xfId="0" applyNumberFormat="1" applyFont="1" applyFill="1" applyBorder="1" applyAlignment="1">
      <alignment horizontal="left" vertical="center" wrapText="1"/>
    </xf>
    <xf numFmtId="2" fontId="56" fillId="0" borderId="51" xfId="0" applyNumberFormat="1" applyFont="1" applyFill="1" applyBorder="1" applyAlignment="1">
      <alignment horizontal="left" vertical="center" wrapText="1"/>
    </xf>
    <xf numFmtId="2" fontId="56" fillId="35" borderId="23" xfId="0" applyNumberFormat="1" applyFont="1" applyFill="1" applyBorder="1" applyAlignment="1">
      <alignment horizontal="left" vertical="center" wrapText="1"/>
    </xf>
    <xf numFmtId="0" fontId="83" fillId="0" borderId="0" xfId="0" applyFont="1" applyFill="1" applyAlignment="1">
      <alignment horizontal="left" wrapText="1" indent="3"/>
    </xf>
    <xf numFmtId="0" fontId="83" fillId="0" borderId="0" xfId="0" applyFont="1" applyFill="1" applyAlignment="1">
      <alignment horizontal="left" wrapText="1"/>
    </xf>
    <xf numFmtId="0" fontId="61" fillId="0" borderId="29" xfId="0" applyFont="1" applyFill="1" applyBorder="1" applyAlignment="1">
      <alignment horizontal="center" vertical="center"/>
    </xf>
    <xf numFmtId="0" fontId="61" fillId="0" borderId="22" xfId="0" applyFont="1" applyFill="1" applyBorder="1" applyAlignment="1">
      <alignment horizontal="center" vertical="center"/>
    </xf>
    <xf numFmtId="0" fontId="61" fillId="0" borderId="41" xfId="0" applyFont="1" applyFill="1" applyBorder="1" applyAlignment="1">
      <alignment horizontal="center" vertical="center"/>
    </xf>
    <xf numFmtId="0" fontId="61" fillId="0" borderId="49" xfId="0" applyFont="1" applyFill="1" applyBorder="1" applyAlignment="1">
      <alignment horizontal="center" vertical="center"/>
    </xf>
    <xf numFmtId="0" fontId="61" fillId="0" borderId="42" xfId="0" applyFont="1" applyFill="1" applyBorder="1" applyAlignment="1">
      <alignment horizontal="center" vertical="center"/>
    </xf>
    <xf numFmtId="0" fontId="61" fillId="0" borderId="50" xfId="0" applyFont="1" applyFill="1" applyBorder="1" applyAlignment="1">
      <alignment horizontal="center" vertical="center"/>
    </xf>
    <xf numFmtId="0" fontId="61" fillId="0" borderId="52" xfId="0" applyFont="1" applyFill="1" applyBorder="1" applyAlignment="1">
      <alignment horizontal="center" wrapText="1"/>
    </xf>
    <xf numFmtId="0" fontId="61" fillId="0" borderId="55" xfId="0" applyFont="1" applyFill="1" applyBorder="1" applyAlignment="1">
      <alignment horizontal="center" wrapText="1"/>
    </xf>
    <xf numFmtId="0" fontId="61" fillId="0" borderId="30" xfId="0" applyFont="1" applyFill="1" applyBorder="1" applyAlignment="1">
      <alignment horizontal="center" vertical="center"/>
    </xf>
    <xf numFmtId="0" fontId="61" fillId="0" borderId="28" xfId="0" applyFont="1" applyFill="1" applyBorder="1" applyAlignment="1">
      <alignment horizontal="center" vertical="center"/>
    </xf>
    <xf numFmtId="0" fontId="61" fillId="0" borderId="6" xfId="0" applyFont="1" applyFill="1" applyBorder="1" applyAlignment="1">
      <alignment horizontal="center" vertical="center"/>
    </xf>
    <xf numFmtId="0" fontId="61" fillId="0" borderId="23" xfId="0" applyFont="1" applyFill="1" applyBorder="1" applyAlignment="1">
      <alignment horizontal="center" vertical="center"/>
    </xf>
    <xf numFmtId="0" fontId="72" fillId="0" borderId="0" xfId="0" applyFont="1" applyFill="1" applyAlignment="1">
      <alignment horizontal="left" wrapText="1"/>
    </xf>
    <xf numFmtId="0" fontId="61" fillId="0" borderId="22" xfId="0" applyFont="1" applyFill="1" applyBorder="1" applyAlignment="1">
      <alignment horizontal="center" vertical="center" wrapText="1"/>
    </xf>
    <xf numFmtId="0" fontId="61" fillId="0" borderId="6"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61" fillId="0" borderId="28" xfId="0" applyFont="1" applyFill="1" applyBorder="1" applyAlignment="1">
      <alignment horizontal="center" vertical="center" wrapText="1"/>
    </xf>
    <xf numFmtId="0" fontId="61" fillId="0" borderId="29" xfId="0" applyFont="1" applyFill="1" applyBorder="1" applyAlignment="1">
      <alignment horizontal="center" vertical="center" wrapText="1"/>
    </xf>
    <xf numFmtId="0" fontId="61" fillId="0" borderId="30" xfId="0" applyFont="1" applyFill="1" applyBorder="1" applyAlignment="1">
      <alignment horizontal="center" vertical="center" wrapText="1"/>
    </xf>
    <xf numFmtId="4" fontId="79" fillId="38" borderId="34" xfId="0" applyNumberFormat="1" applyFont="1" applyFill="1" applyBorder="1" applyAlignment="1">
      <alignment horizontal="center" vertical="center"/>
    </xf>
    <xf numFmtId="4" fontId="79" fillId="38" borderId="4" xfId="0" applyNumberFormat="1" applyFont="1" applyFill="1" applyBorder="1" applyAlignment="1">
      <alignment horizontal="center" vertical="center"/>
    </xf>
    <xf numFmtId="4" fontId="79" fillId="38" borderId="40" xfId="0" applyNumberFormat="1" applyFont="1" applyFill="1" applyBorder="1" applyAlignment="1">
      <alignment horizontal="center" vertical="center"/>
    </xf>
    <xf numFmtId="0" fontId="76" fillId="0" borderId="0" xfId="0" applyFont="1" applyBorder="1" applyAlignment="1">
      <alignment horizontal="center" vertical="center" wrapText="1"/>
    </xf>
    <xf numFmtId="0" fontId="77" fillId="37" borderId="35" xfId="0" applyFont="1" applyFill="1" applyBorder="1" applyAlignment="1">
      <alignment horizontal="center" vertical="center" wrapText="1"/>
    </xf>
    <xf numFmtId="0" fontId="77" fillId="37" borderId="36" xfId="0" applyFont="1" applyFill="1" applyBorder="1" applyAlignment="1">
      <alignment horizontal="center" vertical="center" wrapText="1"/>
    </xf>
    <xf numFmtId="0" fontId="76" fillId="0" borderId="0" xfId="0" applyFont="1" applyBorder="1" applyAlignment="1">
      <alignment horizontal="left" vertical="center" wrapText="1"/>
    </xf>
    <xf numFmtId="0" fontId="77" fillId="37" borderId="52" xfId="0" applyFont="1" applyFill="1" applyBorder="1" applyAlignment="1">
      <alignment horizontal="center" vertical="center" wrapText="1"/>
    </xf>
    <xf numFmtId="0" fontId="77" fillId="37" borderId="53" xfId="0" applyFont="1" applyFill="1" applyBorder="1" applyAlignment="1">
      <alignment horizontal="center" vertical="center" wrapText="1"/>
    </xf>
    <xf numFmtId="0" fontId="58" fillId="0" borderId="56" xfId="0" applyFont="1" applyFill="1" applyBorder="1" applyAlignment="1">
      <alignment horizontal="center" vertical="center" wrapText="1"/>
    </xf>
    <xf numFmtId="0" fontId="31" fillId="42" borderId="57" xfId="0" applyFont="1" applyFill="1" applyBorder="1" applyAlignment="1">
      <alignment horizontal="center" vertical="center"/>
    </xf>
    <xf numFmtId="0" fontId="31" fillId="42" borderId="4" xfId="0" applyFont="1" applyFill="1" applyBorder="1" applyAlignment="1">
      <alignment horizontal="center" vertical="center"/>
    </xf>
    <xf numFmtId="0" fontId="31" fillId="42" borderId="37" xfId="0" applyFont="1" applyFill="1" applyBorder="1" applyAlignment="1">
      <alignment horizontal="center" vertical="center"/>
    </xf>
    <xf numFmtId="0" fontId="61" fillId="0" borderId="35" xfId="0" applyFont="1" applyFill="1" applyBorder="1" applyAlignment="1">
      <alignment horizontal="center" vertical="center" wrapText="1"/>
    </xf>
    <xf numFmtId="0" fontId="61" fillId="0" borderId="36" xfId="0" applyFont="1" applyFill="1" applyBorder="1" applyAlignment="1">
      <alignment horizontal="center" vertical="center" wrapText="1"/>
    </xf>
    <xf numFmtId="0" fontId="82" fillId="0" borderId="0" xfId="0" applyFont="1" applyFill="1" applyAlignment="1">
      <alignment horizontal="left" vertical="center" wrapText="1"/>
    </xf>
  </cellXfs>
  <cellStyles count="218">
    <cellStyle name="_~6099726" xfId="1"/>
    <cellStyle name="_FFF" xfId="2"/>
    <cellStyle name="_FFF_New Form10_2" xfId="3"/>
    <cellStyle name="_FFF_Nsi" xfId="4"/>
    <cellStyle name="_FFF_Nsi_1" xfId="5"/>
    <cellStyle name="_FFF_Nsi_139" xfId="6"/>
    <cellStyle name="_FFF_Nsi_140" xfId="7"/>
    <cellStyle name="_FFF_Nsi_140(Зах)" xfId="8"/>
    <cellStyle name="_FFF_Nsi_140_mod" xfId="9"/>
    <cellStyle name="_FFF_Summary" xfId="10"/>
    <cellStyle name="_FFF_Tax_form_1кв_3" xfId="11"/>
    <cellStyle name="_FFF_БКЭ" xfId="12"/>
    <cellStyle name="_Final_Book_010301" xfId="13"/>
    <cellStyle name="_Final_Book_010301_New Form10_2" xfId="14"/>
    <cellStyle name="_Final_Book_010301_Nsi" xfId="15"/>
    <cellStyle name="_Final_Book_010301_Nsi_1" xfId="16"/>
    <cellStyle name="_Final_Book_010301_Nsi_139" xfId="17"/>
    <cellStyle name="_Final_Book_010301_Nsi_140" xfId="18"/>
    <cellStyle name="_Final_Book_010301_Nsi_140(Зах)" xfId="19"/>
    <cellStyle name="_Final_Book_010301_Nsi_140_mod" xfId="20"/>
    <cellStyle name="_Final_Book_010301_Summary" xfId="21"/>
    <cellStyle name="_Final_Book_010301_Tax_form_1кв_3" xfId="22"/>
    <cellStyle name="_Final_Book_010301_БКЭ" xfId="23"/>
    <cellStyle name="_model" xfId="24"/>
    <cellStyle name="_New_Sofi" xfId="25"/>
    <cellStyle name="_New_Sofi_FFF" xfId="26"/>
    <cellStyle name="_New_Sofi_New Form10_2" xfId="27"/>
    <cellStyle name="_New_Sofi_Nsi" xfId="28"/>
    <cellStyle name="_New_Sofi_Nsi_1" xfId="29"/>
    <cellStyle name="_New_Sofi_Nsi_139" xfId="30"/>
    <cellStyle name="_New_Sofi_Nsi_140" xfId="31"/>
    <cellStyle name="_New_Sofi_Nsi_140(Зах)" xfId="32"/>
    <cellStyle name="_New_Sofi_Nsi_140_mod" xfId="33"/>
    <cellStyle name="_New_Sofi_Summary" xfId="34"/>
    <cellStyle name="_New_Sofi_Tax_form_1кв_3" xfId="35"/>
    <cellStyle name="_New_Sofi_БКЭ" xfId="36"/>
    <cellStyle name="_Nsi" xfId="37"/>
    <cellStyle name="_АГ" xfId="38"/>
    <cellStyle name="_БДР04м05" xfId="39"/>
    <cellStyle name="_График реализации проектовa_3" xfId="40"/>
    <cellStyle name="_Дозакл 5 мес.2000" xfId="41"/>
    <cellStyle name="_Ежедекадная справка о векселях в обращении" xfId="42"/>
    <cellStyle name="_Ежедекадная справка о движении заемных средств" xfId="43"/>
    <cellStyle name="_Ежедекадная справка о движении заемных средств (2)" xfId="44"/>
    <cellStyle name="_Книга3" xfId="45"/>
    <cellStyle name="_Книга3_New Form10_2" xfId="46"/>
    <cellStyle name="_Книга3_Nsi" xfId="47"/>
    <cellStyle name="_Книга3_Nsi_1" xfId="48"/>
    <cellStyle name="_Книга3_Nsi_139" xfId="49"/>
    <cellStyle name="_Книга3_Nsi_140" xfId="50"/>
    <cellStyle name="_Книга3_Nsi_140(Зах)" xfId="51"/>
    <cellStyle name="_Книга3_Nsi_140_mod" xfId="52"/>
    <cellStyle name="_Книга3_Summary" xfId="53"/>
    <cellStyle name="_Книга3_Tax_form_1кв_3" xfId="54"/>
    <cellStyle name="_Книга3_БКЭ" xfId="55"/>
    <cellStyle name="_Книга7" xfId="56"/>
    <cellStyle name="_Книга7_New Form10_2" xfId="57"/>
    <cellStyle name="_Книга7_Nsi" xfId="58"/>
    <cellStyle name="_Книга7_Nsi_1" xfId="59"/>
    <cellStyle name="_Книга7_Nsi_139" xfId="60"/>
    <cellStyle name="_Книга7_Nsi_140" xfId="61"/>
    <cellStyle name="_Книга7_Nsi_140(Зах)" xfId="62"/>
    <cellStyle name="_Книга7_Nsi_140_mod" xfId="63"/>
    <cellStyle name="_Книга7_Summary" xfId="64"/>
    <cellStyle name="_Книга7_Tax_form_1кв_3" xfId="65"/>
    <cellStyle name="_Книга7_БКЭ" xfId="66"/>
    <cellStyle name="_Куликова ОПП" xfId="67"/>
    <cellStyle name="_план ПП" xfId="68"/>
    <cellStyle name="_ПП план-факт" xfId="69"/>
    <cellStyle name="_Прик РКС-265-п от 21.11.2005г. прил 1 к Регламенту" xfId="70"/>
    <cellStyle name="_ПРИЛ. 2003_ЧТЭ" xfId="71"/>
    <cellStyle name="_Приложение № 1 к регламенту по формированию Инвестиционной программы" xfId="72"/>
    <cellStyle name="_Приложение откр." xfId="73"/>
    <cellStyle name="_проект_инвест_программы_2" xfId="74"/>
    <cellStyle name="_ПФ14" xfId="75"/>
    <cellStyle name="_Расшифровки_1кв_2002" xfId="76"/>
    <cellStyle name="_Формы" xfId="77"/>
    <cellStyle name="”€ќђќ‘ћ‚›‰" xfId="79"/>
    <cellStyle name="”€љ‘€ђћ‚ђќќ›‰" xfId="80"/>
    <cellStyle name="”ќђќ‘ћ‚›‰" xfId="81"/>
    <cellStyle name="”љ‘ђћ‚ђќќ›‰" xfId="82"/>
    <cellStyle name="„…ќ…†ќ›‰" xfId="83"/>
    <cellStyle name="„ђ’ђ" xfId="84"/>
    <cellStyle name="€’ћѓћ‚›‰" xfId="87"/>
    <cellStyle name="‡ђѓћ‹ћ‚ћљ1" xfId="85"/>
    <cellStyle name="‡ђѓћ‹ћ‚ћљ2" xfId="86"/>
    <cellStyle name="’ћѓћ‚›‰" xfId="78"/>
    <cellStyle name="0,00;0;" xfId="88"/>
    <cellStyle name="20% - Акцент1" xfId="89" builtinId="30" customBuiltin="1"/>
    <cellStyle name="20% - Акцент2" xfId="90" builtinId="34" customBuiltin="1"/>
    <cellStyle name="20% - Акцент3" xfId="91" builtinId="38" customBuiltin="1"/>
    <cellStyle name="20% - Акцент4" xfId="92" builtinId="42" customBuiltin="1"/>
    <cellStyle name="20% - Акцент5" xfId="93" builtinId="46" customBuiltin="1"/>
    <cellStyle name="20% - Акцент6" xfId="94" builtinId="50" customBuiltin="1"/>
    <cellStyle name="3d" xfId="95"/>
    <cellStyle name="40% - Акцент1" xfId="96" builtinId="31" customBuiltin="1"/>
    <cellStyle name="40% - Акцент2" xfId="97" builtinId="35" customBuiltin="1"/>
    <cellStyle name="40% - Акцент3" xfId="98" builtinId="39" customBuiltin="1"/>
    <cellStyle name="40% - Акцент4" xfId="99" builtinId="43" customBuiltin="1"/>
    <cellStyle name="40% - Акцент5" xfId="100" builtinId="47" customBuiltin="1"/>
    <cellStyle name="40% - Акцент6" xfId="101" builtinId="51" customBuiltin="1"/>
    <cellStyle name="60% - Акцент1" xfId="102" builtinId="32" customBuiltin="1"/>
    <cellStyle name="60% - Акцент2" xfId="103" builtinId="36" customBuiltin="1"/>
    <cellStyle name="60% - Акцент3" xfId="104" builtinId="40" customBuiltin="1"/>
    <cellStyle name="60% - Акцент4" xfId="105" builtinId="44" customBuiltin="1"/>
    <cellStyle name="60% - Акцент5" xfId="106" builtinId="48" customBuiltin="1"/>
    <cellStyle name="60% - Акцент6" xfId="107" builtinId="52" customBuiltin="1"/>
    <cellStyle name="Aaia?iue [0]_?anoiau" xfId="108"/>
    <cellStyle name="Aaia?iue_?anoiau" xfId="109"/>
    <cellStyle name="Aeia?nnueea" xfId="110"/>
    <cellStyle name="Calc Currency (0)" xfId="111"/>
    <cellStyle name="Comma [0]_(1)" xfId="112"/>
    <cellStyle name="Comma_(1)" xfId="113"/>
    <cellStyle name="Currency [0]" xfId="114"/>
    <cellStyle name="Currency_(1)" xfId="115"/>
    <cellStyle name="Đ_x0010_" xfId="116"/>
    <cellStyle name="Đ_x0010_?䥘Ȏ_x0013_⤀጖ē??䆈Ȏ_x0013_⬀ጘē_x0010_?䦄Ȏ" xfId="117"/>
    <cellStyle name="Đ_x0010_?䥘Ȏ_x0013_⤀጖ē??䆈Ȏ_x0013_⬀ጘē_x0010_?䦄Ȏ 1" xfId="118"/>
    <cellStyle name="Dezimal [0]_Compiling Utility Macros" xfId="119"/>
    <cellStyle name="Dezimal_Compiling Utility Macros" xfId="120"/>
    <cellStyle name="Euro" xfId="121"/>
    <cellStyle name="F2" xfId="122"/>
    <cellStyle name="F3" xfId="123"/>
    <cellStyle name="F4" xfId="124"/>
    <cellStyle name="F5" xfId="125"/>
    <cellStyle name="F6" xfId="126"/>
    <cellStyle name="F7" xfId="127"/>
    <cellStyle name="F8" xfId="128"/>
    <cellStyle name="Followed Hyperlink" xfId="129"/>
    <cellStyle name="Header1" xfId="130"/>
    <cellStyle name="Header2" xfId="131"/>
    <cellStyle name="Heading 1" xfId="132"/>
    <cellStyle name="Hyperlink" xfId="133"/>
    <cellStyle name="Iau?iue_?anoiau" xfId="134"/>
    <cellStyle name="Input" xfId="135"/>
    <cellStyle name="Ioe?uaaaoayny aeia?nnueea" xfId="136"/>
    <cellStyle name="ISO" xfId="137"/>
    <cellStyle name="JR Cells No Values" xfId="138"/>
    <cellStyle name="JR_ formula" xfId="139"/>
    <cellStyle name="JRchapeau" xfId="140"/>
    <cellStyle name="Just_Table" xfId="141"/>
    <cellStyle name="Milliers_FA_JUIN_2004" xfId="142"/>
    <cellStyle name="Monйtaire [0]_Conversion Summary" xfId="143"/>
    <cellStyle name="Monйtaire_Conversion Summary" xfId="144"/>
    <cellStyle name="Normal_12" xfId="145"/>
    <cellStyle name="Normal1" xfId="146"/>
    <cellStyle name="normбlnм_laroux" xfId="147"/>
    <cellStyle name="Oeiainiaue [0]_?anoiau" xfId="148"/>
    <cellStyle name="Oeiainiaue_?anoiau" xfId="149"/>
    <cellStyle name="Ouny?e [0]_?anoiau" xfId="150"/>
    <cellStyle name="Ouny?e_?anoiau" xfId="151"/>
    <cellStyle name="Paaotsikko" xfId="152"/>
    <cellStyle name="Price_Body" xfId="153"/>
    <cellStyle name="protect" xfId="154"/>
    <cellStyle name="Pддotsikko" xfId="155"/>
    <cellStyle name="QTitle" xfId="156"/>
    <cellStyle name="range" xfId="157"/>
    <cellStyle name="Standard_Anpassen der Amortisation" xfId="158"/>
    <cellStyle name="t2" xfId="159"/>
    <cellStyle name="Tioma Back" xfId="160"/>
    <cellStyle name="Tioma Cells No Values" xfId="161"/>
    <cellStyle name="Tioma formula" xfId="162"/>
    <cellStyle name="Tioma Input" xfId="163"/>
    <cellStyle name="Tioma style" xfId="164"/>
    <cellStyle name="Validation" xfId="165"/>
    <cellStyle name="Valiotsikko" xfId="166"/>
    <cellStyle name="Vдliotsikko" xfId="167"/>
    <cellStyle name="Währung [0]_Compiling Utility Macros" xfId="168"/>
    <cellStyle name="Währung_Compiling Utility Macros" xfId="169"/>
    <cellStyle name="YelNumbersCurr" xfId="170"/>
    <cellStyle name="Акцент1" xfId="171" builtinId="29" customBuiltin="1"/>
    <cellStyle name="Акцент2" xfId="172" builtinId="33" customBuiltin="1"/>
    <cellStyle name="Акцент3" xfId="173" builtinId="37" customBuiltin="1"/>
    <cellStyle name="Акцент4" xfId="174" builtinId="41" customBuiltin="1"/>
    <cellStyle name="Акцент5" xfId="175" builtinId="45" customBuiltin="1"/>
    <cellStyle name="Акцент6" xfId="176" builtinId="49" customBuiltin="1"/>
    <cellStyle name="Беззащитный" xfId="177"/>
    <cellStyle name="Ввод " xfId="178" builtinId="20" customBuiltin="1"/>
    <cellStyle name="Вывод" xfId="179" builtinId="21" customBuiltin="1"/>
    <cellStyle name="Вычисление" xfId="180" builtinId="22" customBuiltin="1"/>
    <cellStyle name="Заголовок 1" xfId="181" builtinId="16" customBuiltin="1"/>
    <cellStyle name="Заголовок 2" xfId="182" builtinId="17" customBuiltin="1"/>
    <cellStyle name="Заголовок 3" xfId="183" builtinId="18" customBuiltin="1"/>
    <cellStyle name="Заголовок 4" xfId="184" builtinId="19" customBuiltin="1"/>
    <cellStyle name="Защитный" xfId="185"/>
    <cellStyle name="Итог" xfId="186" builtinId="25" customBuiltin="1"/>
    <cellStyle name="Контрольная ячейка" xfId="187" builtinId="23" customBuiltin="1"/>
    <cellStyle name="Название" xfId="188" builtinId="15" customBuiltin="1"/>
    <cellStyle name="Нейтральный" xfId="189" builtinId="28" customBuiltin="1"/>
    <cellStyle name="Обычный" xfId="0" builtinId="0"/>
    <cellStyle name="Обычный 2" xfId="190"/>
    <cellStyle name="Обычный 3" xfId="191"/>
    <cellStyle name="Обычный 4" xfId="217"/>
    <cellStyle name="Обычный_Формы предоставления инвестпрограмм 2011" xfId="216"/>
    <cellStyle name="Плохой" xfId="192" builtinId="27" customBuiltin="1"/>
    <cellStyle name="Поле ввода" xfId="193"/>
    <cellStyle name="Пояснение" xfId="194" builtinId="53" customBuiltin="1"/>
    <cellStyle name="Примечание" xfId="195" builtinId="10" customBuiltin="1"/>
    <cellStyle name="Связанная ячейка" xfId="196" builtinId="24" customBuiltin="1"/>
    <cellStyle name="Стиль 1" xfId="197"/>
    <cellStyle name="Текст предупреждения" xfId="198" builtinId="11" customBuiltin="1"/>
    <cellStyle name="Тысячи [0]_27.02 скоррект. " xfId="199"/>
    <cellStyle name="Тысячи [а]" xfId="200"/>
    <cellStyle name="Тысячи_27.02 скоррект. " xfId="201"/>
    <cellStyle name="Формулы" xfId="202"/>
    <cellStyle name="Хороший" xfId="203" builtinId="26" customBuiltin="1"/>
    <cellStyle name="Џђћ–…ќ’ќ›‰" xfId="204"/>
    <cellStyle name="ܘ_x0008_" xfId="205"/>
    <cellStyle name="ܘ_x0008_?䈌Ȏ㘛䤀ጛܛ_x0008_?䨐Ȏ㘛䤀ጛܛ_x0008_?䉜Ȏ㘛伀ᤛ" xfId="206"/>
    <cellStyle name="ܘ_x0008_?䈌Ȏ㘛䤀ጛܛ_x0008_?䨐Ȏ㘛䤀ጛܛ_x0008_?䉜Ȏ㘛伀ᤛ 1" xfId="207"/>
    <cellStyle name="ܛ_x0008_" xfId="208"/>
    <cellStyle name="ܛ_x0008_?䉜Ȏ㘛伀ᤛܛ_x0008_?偬Ȏ?ഀ഍č_x0001_?䊴Ȏ?ကတĐ_x0001_Ҡ" xfId="209"/>
    <cellStyle name="ܛ_x0008_?䉜Ȏ㘛伀ᤛܛ_x0008_?偬Ȏ?ഀ഍č_x0001_?䊴Ȏ?ကတĐ_x0001_Ҡ 1" xfId="210"/>
    <cellStyle name="ܛ_x0008_?䉜Ȏ㘛伀ᤛܛ_x0008_?偬Ȏ?ഀ഍č_x0001_?䊴Ȏ?ကတĐ_x0001_Ҡ_БДР С44о БДДС ок03" xfId="211"/>
    <cellStyle name="㐀കܒ_x0008_" xfId="212"/>
    <cellStyle name="㐀കܒ_x0008_?䆴Ȏ㘛伀ᤛܛ_x0008_?䧀Ȏ〘䤀ᤘ" xfId="213"/>
    <cellStyle name="㐀കܒ_x0008_?䆴Ȏ㘛伀ᤛܛ_x0008_?䧀Ȏ〘䤀ᤘ 1" xfId="214"/>
    <cellStyle name="㐀കܒ_x0008_?䆴Ȏ㘛伀ᤛܛ_x0008_?䧀Ȏ〘䤀ᤘ_БДР С44о БДДС ок03" xfId="215"/>
  </cellStyles>
  <dxfs count="0"/>
  <tableStyles count="0" defaultTableStyle="TableStyleMedium9" defaultPivotStyle="PivotStyleLight16"/>
  <colors>
    <mruColors>
      <color rgb="FF0000FF"/>
      <color rgb="FF99CCFF"/>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dtmsk58e4\BiznessPlanSD-4kv\Documents%20and%20Settings\GromovaNS\Local%20Settings\Temporary%20Internet%20Files\OLK2B\1\&#1073;\1\&#1041;&#1080;&#1079;&#1085;&#1077;&#1089;_9&#1084;&#1077;&#1089;\&#1041;&#1086;&#1088;&#1080;&#1089;&#1086;&#1074;%20&#1057;.&#104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Program%20Files\&#1052;&#1086;&#1080;%20&#1076;&#1086;&#1082;&#1091;&#1084;&#1077;&#1085;&#1090;&#1099;\postuplenie%20sredstv.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abonin2\working\WORKING\Planing\BPLAN\2000\BPLAN\YPA\YPA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Q:\WINDOWS\TEMP\&#1050;&#1072;&#1087;&#1074;&#1083;&#1086;&#1078;2002%2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Q:\B-PL\NBPL\_FE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Documents%20and%20Settings\makarov.VSESS\&#1052;&#1086;&#1080;%20&#1076;&#1086;&#1082;&#1091;&#1084;&#1077;&#1085;&#1090;&#1099;\&#1055;&#1056;&#1054;&#1063;&#1045;&#1045;\Shunkov\12-2002\&#1043;&#1088;&#1072;&#1092;&#1080;&#1082;_&#1087;&#1083;&#1072;&#1090;&#1077;&#1078;&#1077;&#1081;_12-20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it02\pgp_disk$\&#1060;&#1086;&#1088;&#1084;&#1072;-&#1086;&#1090;&#1095;&#1077;&#1090;&#1085;&#1086;&#1089;&#1090;&#1080;\Company%20Level%20forms%20fin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Q:\FORM1\sta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Q:\ELVIRA\2002\BusinessPlan2002\For_CK\&#1041;&#1080;&#1079;&#1085;&#1077;&#1089;-&#1087;&#1083;&#1072;&#1085;%20&#1044;&#1054;&#1047;&#1040;&#1050;&#1051;%20200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lan_otdel\&#1084;&#1086;&#1080;%20&#1076;&#1086;&#1082;&#1091;&#1084;&#1077;&#1085;&#1090;\EXCEL\&#1057;&#1052;_&#1060;&#1045;&#104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Q:\&#1052;&#1086;&#1080;%20&#1076;&#1086;&#1082;&#1091;&#1084;&#1077;&#1085;&#1090;&#1099;\&#1056;&#1072;&#1089;&#1095;&#1077;&#1090;&#1099;%20&#1080;%20&#1072;&#1085;&#1072;&#1083;&#1080;&#1079;%20&#1087;&#1086;%20&#1041;&#1088;&#1040;&#1047;&#1091;\&#1040;&#1085;&#1072;&#1083;&#1080;&#1079;%20&#1089;&#1077;&#1073;&#1077;&#1089;&#1090;&#1086;&#1080;&#1084;&#1086;&#1089;&#1090;&#1080;\&#1096;&#1072;&#1073;&#1083;&#1086;&#108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Departments\Economy\&#1041;&#1070;&#1044;&#1046;&#1045;&#1058;&#1067;\&#1056;&#1077;&#1075;&#1083;&#1072;&#1084;&#1077;&#1085;&#1090;&#1099;_&#1087;&#1088;&#1080;&#1082;&#1072;&#1079;&#1099;\&#1042;&#1093;&#1086;&#1076;&#1103;&#1097;&#1080;&#1077;%20&#1086;&#1090;%20&#1089;&#1083;&#1091;&#1078;&#1073;%20%20&#1056;&#1050;&#1057;\&#1054;&#1073;%20&#1086;&#1090;&#1095;&#1077;&#1090;&#1085;&#1086;&#1089;&#1090;&#1080;%20&#1087;&#1086;%20&#1089;&#1095;&#1077;&#1090;&#1072;&#1084;%20&#1074;%20&#1073;&#1072;&#1085;&#1082;&#1072;&#1093;%20&#1087;&#1086;&#1076;&#1088;&#1072;&#1079;&#1076;&#1077;&#1083;&#1077;&#1085;&#1080;&#1081;%20&#1050;&#1069;&#1057;%20&#1061;&#1086;&#1083;&#1076;&#1080;&#1085;&#1075;&#107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Q:\Abarry\FICHIERS%20%20DE%20%20TRAVAIL\TABBORD\Anntb2001\Rapport%20MO\Resultats\Rapport%20MO%20juin%200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Q:\&#1041;&#1044;&#1044;&#1057;,%20&#1041;&#1044;&#1056;%20&#1080;%20&#1055;&#1041;%202010%20&#1075;&#1086;&#1076;\1.&#1055;&#1083;&#1072;&#1085;%202010\14.01.10-&#1087;&#1088;&#1086;&#1077;&#1082;&#1090;%20&#1045;&#1041;&#1055;\&#1082;&#1086;&#1088;&#1088;&#1077;&#1082;&#1090;&#1080;&#1088;&#1086;&#1074;&#1082;&#1072;%2018.02(&#1089;&#1073;&#1099;&#1090;%20&#1088;&#1077;&#1072;&#1083;&#1100;&#1085;&#1072;&#1103;%20&#1044;&#1079;,&#1050;&#1079;,%20&#1073;&#1077;&#1079;%20&#1089;&#1087;&#1080;&#1089;&#1072;&#1085;&#1080;&#1103;%20&#1044;&#1047;)\&#1086;&#1090;%20&#1052;&#1080;&#1096;&#1080;&#1085;&#1086;&#1081;%2025-03-10\&#1040;&#1083;&#1100;&#1073;&#1086;&#1084;%20&#1092;&#1086;&#1088;&#1084;%20&#1045;&#1041;&#1055;10%20(&#1044;&#1047;&#105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Q:\Documents%20and%20Settings\VorontsovMV\My%20Documents\&#1044;&#1077;&#1073;&#1080;&#1090;&#1086;&#1088;&#1082;&#1072;\&#1089;&#1090;&#1072;&#1088;&#1099;&#1077;%20&#1092;&#1086;&#1088;&#1084;&#1099;\&#1092;&#1080;&#1085;\&#1053;&#1086;&#1074;&#1072;&#1103;(&#1087;&#1086;&#1089;&#1083;&#1077;&#1076;&#1085;&#1103;&#110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Q:\&#1054;&#1090;&#1076;&#1077;&#1083;%20&#1041;&#1055;\Nika\&#1058;&#1072;&#1073;&#1083;&#1080;&#1094;&#1072;%20&#1087;&#1086;%20&#1085;&#1086;&#1088;&#1084;&#1072;&#1090;&#1080;&#1074;&#1072;&#1084;%20&#1090;&#1077;&#1087;&#1083;&#108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Q:\&#1050;&#1086;&#1088;&#1088;&#1077;&#1089;&#1087;&#1086;&#1085;&#1076;&#1077;&#1085;&#1080;&#1094;&#1080;&#1103;\&#1042;&#1085;&#1091;&#1090;&#1088;&#1077;&#1085;&#1085;&#1080;&#1081;%20&#1076;&#1086;&#1082;&#1091;&#1084;&#1077;&#1085;&#1090;&#1086;&#1086;&#1073;&#1086;&#1088;&#1086;&#1090;\&#1041;&#1044;&#1056;%20&#1080;%20&#1041;&#1044;&#1044;&#1057;%20&#1085;&#1072;%204Q%202004&#1075;.%20(&#1057;&#1086;&#1074;&#1077;&#1090;%20&#1076;&#1080;&#1088;&#1077;&#1082;&#1090;&#1086;&#1088;&#1086;&#1074;).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1048;&#1085;&#1074;&#1077;&#1089;&#1090;&#1080;&#1094;&#1080;&#1080;%20&#1080;%20&#1088;&#1072;&#1079;&#1074;&#1080;&#1090;&#1080;&#1077;/&#1087;&#1088;&#1086;&#1075;&#1072;/&#1055;&#1088;&#1086;&#1075;&#1088;&#1072;&#1084;&#1084;&#1072;%20&#1087;&#1086;%20&#1074;&#1086;&#1076;&#1077;%202011-2013%20-%20&#1082;&#1086;&#1087;&#1080;&#1103;/&#1055;&#1088;&#1080;&#1083;&#1086;&#1078;&#1077;&#1085;&#1080;&#1077;%201-&#1089;&#1090;&#1086;&#1082;&#108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Documents%20and%20Settings\nigmatullinir\Local%20Settings\Temporary%20Internet%20Files\OLKB5\&#1092;&#1086;&#1088;&#1084;&#1099;%20&#1041;&#1044;&#1044;&#1057;%202006%20&#1074;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Q:\FICHIERS%20%20DE%20%20TRAVAIL\Budg98Revu\BrochCCURev\BrochCCUd&#233;finitif\RESULTAT\RESULTA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Q:\&#1054;&#1090;&#1076;&#1077;&#1083;%20&#1092;&#1080;&#1085;&#1072;&#1085;&#1089;&#1086;&#1074;&#1086;&#1075;&#1086;%20&#1087;&#1083;&#1072;&#1085;&#1080;&#1088;&#1086;&#1074;&#1072;&#1085;&#1103;%20&#1082;&#1086;&#1085;&#1090;&#1088;&#1086;&#1083;&#1103;%20&#1080;%20&#1072;&#1085;&#1072;&#1083;&#1080;&#1079;&#1072;\&#1041;&#1102;&#1076;&#1078;&#1077;&#1090;\&#1040;&#1059;&#1056;_&#1040;&#1048;&#1056;\&#1053;&#1057;_2005_&#1040;&#1048;&#1056;%20v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Q:\Documents%20and%20Settings\GrebenukOS\Local%20Settings\Temporary%20Internet%20Files\OLKCD\&#1058;&#1072;&#1088;&#1080;&#1092;&#1099;%20&#1087;&#1086;%20&#1042;&#1080;&#1042;\&#1050;&#1080;&#1088;&#1086;&#1074;&#1089;&#1082;&#1080;&#1077;\02%2008%202006\&#1058;&#1072;&#1088;&#1080;&#1092;&#1099;%20&#1085;&#1072;%202006%20&#1075;%20&#1042;&#1080;&#1042;%20&#1087;&#1088;&#1086;&#1077;&#1082;&#109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048;&#1085;&#1074;&#1077;&#1089;&#1090;&#1080;&#1094;&#1080;&#1080;%20&#1080;%20&#1088;&#1072;&#1079;&#1074;&#1080;&#1090;&#1080;&#1077;/&#1087;&#1088;&#1086;&#1075;&#1072;/&#1055;&#1088;&#1086;&#1075;&#1088;&#1072;&#1084;&#1084;&#1072;%20&#1087;&#1086;%20&#1074;&#1086;&#1076;&#1077;%202011-2013%20-%20&#1082;&#1086;&#1087;&#1080;&#1103;/&#1048;&#1085;&#1074;%20&#1087;&#1088;&#1086;&#1075;&#1088;&#1072;&#1084;&#1084;&#1099;%20&#1074;&#1086;&#1076;&#1072;%202012-2014%20&#1075;&#1075;.%20&#1074;&#1072;&#1088;%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abonin\c\YAMSKIE\DOZAKL\ANALIZ\MAY\POST_Z.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desyatovsv/Local%20Settings/Temporary%20Internet%20Files/OLK2B/&#1041;&#1048;&#1047;&#1053;&#1045;&#1057;%20&#1055;&#1051;&#1040;&#1053;%20-%20%20&#1055;&#1055;&#1052;&#1048;%20(10.02.2005)/&#1044;&#1072;&#1085;&#1085;&#1099;&#1077;%20&#1087;&#1086;%20&#1055;&#1055;&#105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М-4"/>
      <sheetName val="М-5"/>
      <sheetName val="М-6"/>
      <sheetName val="М-7"/>
      <sheetName val="М-9"/>
      <sheetName val="М-10"/>
      <sheetName val="М-11"/>
      <sheetName val="М-12"/>
      <sheetName val="M-13"/>
      <sheetName val="М-14"/>
      <sheetName val="УФ-25энергия"/>
      <sheetName val="УФ-52эл"/>
      <sheetName val="УФ-52т"/>
      <sheetName val="1 "/>
      <sheetName val="2 "/>
      <sheetName val="3 "/>
      <sheetName val="4"/>
      <sheetName val="FES"/>
      <sheetName val="График"/>
      <sheetName val="ТоКС-э"/>
      <sheetName val="ТоКС_э"/>
      <sheetName val="2001"/>
      <sheetName val="Лист1"/>
      <sheetName val="июнь9"/>
      <sheetName val="Отопление"/>
      <sheetName val="Доходы"/>
      <sheetName val="Январь"/>
      <sheetName val="1.2.1"/>
      <sheetName val="2.2.4"/>
      <sheetName val="Вода для ГВС"/>
      <sheetName val="СИС-Имена и ссылки"/>
      <sheetName val="постоянные затраты"/>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Январь"/>
      <sheetName val="прив.рес. янв"/>
      <sheetName val="прив.рес.февр"/>
      <sheetName val="Февраль"/>
      <sheetName val="Март"/>
      <sheetName val="Апрель"/>
      <sheetName val="Май"/>
      <sheetName val="Июнь"/>
      <sheetName val="Июль"/>
      <sheetName val="Август"/>
      <sheetName val=" пост ср-в янв"/>
      <sheetName val="пост ср-в февр"/>
      <sheetName val="пост ср-в март"/>
      <sheetName val="пост ср-в апрель"/>
      <sheetName val="реализация"/>
      <sheetName val="баланс"/>
      <sheetName val="I"/>
      <sheetName val="АХР"/>
      <sheetName val="1"/>
      <sheetName val="2"/>
      <sheetName val="прил 2"/>
      <sheetName val="3"/>
      <sheetName val="прил 3"/>
      <sheetName val="II"/>
      <sheetName val="2.1."/>
      <sheetName val="2.2."/>
      <sheetName val="2.3."/>
      <sheetName val="2.4."/>
      <sheetName val="3.1."/>
      <sheetName val="4.1."/>
      <sheetName val="4.2.1."/>
      <sheetName val="4.2.2."/>
      <sheetName val="4.2.3."/>
      <sheetName val="4.2.4."/>
      <sheetName val="6.1.1."/>
      <sheetName val="6.1.2."/>
      <sheetName val="6.1.3."/>
      <sheetName val="6.1.4."/>
      <sheetName val="6.2."/>
      <sheetName val="6.3."/>
      <sheetName val="6.4."/>
      <sheetName val="7.1."/>
      <sheetName val="8.1."/>
      <sheetName val="8.2.1.,8.2.2."/>
      <sheetName val="8.3.1.,8.3.2."/>
      <sheetName val="8.4.1.,8.4.2."/>
      <sheetName val="8.5."/>
      <sheetName val="8.6."/>
      <sheetName val="имена"/>
      <sheetName val="Калькуляции"/>
      <sheetName val="FES"/>
    </sheetNames>
    <sheetDataSet>
      <sheetData sheetId="0" refreshError="1"/>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Оборудование_стоим"/>
      <sheetName val="Инвестиции_строит"/>
      <sheetName val="Инвестиции_план"/>
      <sheetName val="Инвестиции_график"/>
      <sheetName val="Расх_мат-ов_ед"/>
      <sheetName val="Расх_мат-ов_прог"/>
      <sheetName val="Себестоимость"/>
      <sheetName val="Пр_прог_Ст"/>
      <sheetName val="Выпуск_реализация"/>
      <sheetName val="Штат_расп"/>
      <sheetName val="Наклад_расх"/>
      <sheetName val="Оборотн_кап"/>
      <sheetName val="Profit_loss"/>
      <sheetName val="Cash_flows"/>
      <sheetName val="Cashflows_payments"/>
      <sheetName val="Графики"/>
      <sheetName val="????????????_?????"/>
      <sheetName val="титул БДР"/>
      <sheetName val="списки"/>
      <sheetName val="имена"/>
      <sheetName val="Дебиторка"/>
      <sheetName val="титул БДР отчет"/>
      <sheetName val="Имя"/>
      <sheetName val="Исполнение"/>
      <sheetName val="цены цехов"/>
      <sheetName val="Лист1"/>
      <sheetName val="Cash-Flow"/>
      <sheetName val="Добыча-факт"/>
      <sheetName val="даты"/>
      <sheetName val="Титул"/>
      <sheetName val="Валюты"/>
      <sheetName val="СИС-Имена и ссылки"/>
      <sheetName val="РД-Оборотная ведомость"/>
      <sheetName val="эл с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вариант_2002"/>
      <sheetName val="инвест"/>
      <sheetName val="инвест$"/>
      <sheetName val="инвест$ (2)"/>
      <sheetName val="инвест$РАМ"/>
      <sheetName val="Лист1"/>
      <sheetName val="БДДС_нов"/>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Прил 1"/>
      <sheetName val="Прил. 1.1."/>
      <sheetName val="УЗ-21"/>
      <sheetName val="УЗ-21(1кв)"/>
      <sheetName val="УЗ-21(1кв)факт"/>
      <sheetName val="УЗ-21(2кв)"/>
      <sheetName val="УЗ-21(3кв)"/>
      <sheetName val="УЗ-21(4кв)"/>
      <sheetName val="УЗ-22"/>
      <sheetName val="УЗ-22(1кв)"/>
      <sheetName val="УЗ-22(2кв)"/>
      <sheetName val="УЗ-22(3кв)"/>
      <sheetName val="УЗ-22(4кв)"/>
      <sheetName val="УЗ-23"/>
      <sheetName val="УЗ-24"/>
      <sheetName val="УЗ-25"/>
      <sheetName val="УЗ-26"/>
      <sheetName val="УЗ-26 (1)"/>
      <sheetName val="УЗ-26 (2)"/>
      <sheetName val="УЗ-26 (3)"/>
      <sheetName val="УЗ-26 (4)"/>
      <sheetName val="УЗ-27"/>
      <sheetName val="УЗ-27 (1)"/>
      <sheetName val="УЗ-27 (2)"/>
      <sheetName val="УЗ-27 (3)"/>
      <sheetName val="УЗ-27 (4)"/>
      <sheetName val="УП-28"/>
      <sheetName val="УП-29"/>
      <sheetName val="УП-30"/>
      <sheetName val="Модуль2"/>
      <sheetName val="УП-32"/>
      <sheetName val="1 кв."/>
      <sheetName val="2 кв."/>
      <sheetName val="3 кв."/>
      <sheetName val="4 кв."/>
      <sheetName val=" год"/>
      <sheetName val="УП 33 свод."/>
      <sheetName val="Факт"/>
      <sheetName val="пл. и факт"/>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Лист2"/>
      <sheetName val="Лист3"/>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Приложение6"/>
      <sheetName val="П-15"/>
      <sheetName val="П-16 "/>
      <sheetName val="П-16-с"/>
      <sheetName val="П-16-м"/>
      <sheetName val="П-17 "/>
      <sheetName val="П-18 "/>
      <sheetName val="П-19 "/>
      <sheetName val="П-20"/>
      <sheetName val="УЗ-21 "/>
      <sheetName val="УП-28 "/>
      <sheetName val="УП-29 "/>
      <sheetName val="УП-30 "/>
      <sheetName val="УП-31"/>
      <sheetName val="УП-32 "/>
      <sheetName val="УП-33"/>
      <sheetName val="УИ-34"/>
      <sheetName val="УИ-34-м"/>
      <sheetName val="УИ-35"/>
      <sheetName val="УИ-36"/>
      <sheetName val="УИ-37"/>
      <sheetName val="УИ-39"/>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Ком потери"/>
      <sheetName val="2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refreshError="1"/>
      <sheetData sheetId="19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Данные"/>
      <sheetName val="Неопл_11-02"/>
      <sheetName val="Свод_неопл"/>
      <sheetName val="реестр_бюджет"/>
      <sheetName val="График"/>
      <sheetName val="поступления"/>
      <sheetName val="Реестр_ГУТА"/>
      <sheetName val="в"/>
      <sheetName val="Энергосбыт"/>
      <sheetName val="Отопление"/>
      <sheetName val="цены цехов"/>
      <sheetName val="Лист1"/>
      <sheetName val="2002(v1)"/>
      <sheetName val="Макро"/>
      <sheetName val="Январь"/>
      <sheetName val="Données"/>
      <sheetName val="Дебиторка"/>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Отчет о прибыли"/>
      <sheetName val="Отчет о прибыли (на баррель (2)"/>
      <sheetName val="Отчет о прибыли (на баррель)"/>
      <sheetName val="Выручка и добыча"/>
      <sheetName val="Товарный баланс"/>
      <sheetName val="Баланс"/>
      <sheetName val="Движ ден средств"/>
      <sheetName val="Изменение оборотного капитала"/>
      <sheetName val="Капиталные вложения"/>
      <sheetName val="Коэффициенты 1"/>
      <sheetName val="Структура задолженности"/>
      <sheetName val="Коэффициенты 2"/>
      <sheetName val="lang"/>
      <sheetName val="Доходы 1 кв"/>
      <sheetName val="Прочие 1 кв"/>
      <sheetName val="Себестоимость 1кв"/>
      <sheetName val="имена"/>
      <sheetName val="Ст-ть"/>
      <sheetName val="Лист1"/>
      <sheetName val="2001"/>
      <sheetName val="Company Level forms final"/>
      <sheetName val="График"/>
      <sheetName val="События - лист -проект"/>
      <sheetName val="Revenue Assptns"/>
      <sheetName val="Main"/>
      <sheetName val="кредитный план"/>
      <sheetName val="инвестиции"/>
      <sheetName val="Сводные данные ПП"/>
      <sheetName val="Master Cashflows - Contractual"/>
      <sheetName val="Коэфф"/>
      <sheetName val="Основной_лист"/>
      <sheetName val="gw"/>
      <sheetName val="tot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Меню"/>
      <sheetName val="Контроль"/>
      <sheetName val="Предприятие"/>
      <sheetName val="Ф1"/>
      <sheetName val="Ф2(отг)"/>
      <sheetName val="Ф2(опл)"/>
      <sheetName val="Ф3"/>
      <sheetName val="Ф4"/>
      <sheetName val="Ф5"/>
      <sheetName val="Ф6"/>
      <sheetName val="Ф11"/>
      <sheetName val="Ф11(1)"/>
      <sheetName val="Ф11(2)"/>
      <sheetName val="Ф11(3)"/>
      <sheetName val="Ф11(4)"/>
      <sheetName val="Ф11(5)"/>
      <sheetName val="с_в"/>
      <sheetName val="спр_в"/>
      <sheetName val="2-2"/>
      <sheetName val="с_и"/>
      <sheetName val="241"/>
      <sheetName val="р_241"/>
      <sheetName val="246"/>
      <sheetName val="с_д"/>
      <sheetName val="р_дз"/>
      <sheetName val="п_дк"/>
      <sheetName val="628"/>
      <sheetName val="р_433"/>
      <sheetName val="р_476"/>
      <sheetName val="100_отг"/>
      <sheetName val="100_опл"/>
      <sheetName val="120_отг"/>
      <sheetName val="120_опл"/>
      <sheetName val="130_отг"/>
      <sheetName val="130_опл"/>
      <sheetName val="150_отг"/>
      <sheetName val="150_опл"/>
      <sheetName val="090_отг"/>
      <sheetName val="090_опл"/>
      <sheetName val="030"/>
      <sheetName val="250"/>
      <sheetName val="титул БД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Прибыль"/>
      <sheetName val="Баланс (2)"/>
      <sheetName val="ПРиЗ _ГОД"/>
      <sheetName val="2002"/>
      <sheetName val="ПРиЗ_12мес"/>
      <sheetName val="ПРиЗ _Январь"/>
      <sheetName val="ПРиЗ _Февраль"/>
      <sheetName val="ПРиЗ _Март"/>
      <sheetName val="ПРиЗ _Апрель"/>
      <sheetName val="ПРиЗ _Май"/>
      <sheetName val="ПРиЗ _Июль"/>
      <sheetName val="ПРиЗ _Июнь"/>
      <sheetName val="ПРиЗ _Август"/>
      <sheetName val="ПРиЗ _Сентябрь"/>
      <sheetName val="ПРиЗ _Октябрь"/>
      <sheetName val="ПРиЗ _Ноябрь"/>
      <sheetName val="ПРиЗ _Декабрь"/>
      <sheetName val="Баланс"/>
      <sheetName val="Финплан_январь"/>
      <sheetName val="Финплан_февраль"/>
      <sheetName val="Финплан_март"/>
      <sheetName val="Финплан_апрель"/>
      <sheetName val="Финплан_май"/>
      <sheetName val="Финплан_июнь"/>
      <sheetName val="Финплан_июль"/>
      <sheetName val="Финплан_август"/>
      <sheetName val="Финплан_сентябрь"/>
      <sheetName val="Финплан_октябрь"/>
      <sheetName val="Финплан_ноябрь"/>
      <sheetName val="Финплан_декабрь"/>
      <sheetName val="Финплан_ИТОГО"/>
      <sheetName val="Финплан 12мес"/>
      <sheetName val="Балансначало"/>
      <sheetName val="Калькуляции"/>
      <sheetName val="Оборудование_стои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цены цехов"/>
      <sheetName val="Рез-ты"/>
      <sheetName val="внеш цены"/>
      <sheetName val="ш.Магн ., ГФГ"/>
      <sheetName val="ш.Естюн."/>
      <sheetName val="ш.Экспл."/>
      <sheetName val="ВАЦ"/>
      <sheetName val="ЛАЦ"/>
      <sheetName val="РЭП"/>
      <sheetName val="ПЖТ"/>
      <sheetName val="РОР, УВР"/>
      <sheetName val="Сол. к-р"/>
      <sheetName val="РМП"/>
      <sheetName val="Автоцех"/>
      <sheetName val="ОТК,ВВО,ЦЛК"/>
      <sheetName val="ЛООС"/>
      <sheetName val="январь_1"/>
      <sheetName val="январь"/>
      <sheetName val="февраль"/>
      <sheetName val="2 мес"/>
      <sheetName val="март"/>
      <sheetName val="Макро"/>
      <sheetName val="Лист1"/>
      <sheetName val="БДДС_нов"/>
      <sheetName val="заявка_на_произ"/>
      <sheetName val="Оборудование_стоим"/>
      <sheetName val="Дебиторка"/>
      <sheetName val="инвестиции"/>
      <sheetName val="июнь9"/>
      <sheetName val="1.2.1"/>
      <sheetName val="2.2.4"/>
      <sheetName val="Калькуляци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ноя00_факт-ср2001г_план"/>
      <sheetName val="Données"/>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писки ДП"/>
      <sheetName val="Форма ДО"/>
      <sheetName val="Форма ФВ1"/>
      <sheetName val="списки ФП"/>
      <sheetName val="Форма счета Пример"/>
      <sheetName val="Форма счета"/>
      <sheetName val="Лист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onn?es"/>
      <sheetName val="Pgarde"/>
      <sheetName val="Données"/>
      <sheetName val="Graphes HS"/>
      <sheetName val="Heures Sup"/>
      <sheetName val="HS REGPT"/>
      <sheetName val="HS Annuel"/>
      <sheetName val="Compar HS Cum"/>
      <sheetName val="Feuil15"/>
      <sheetName val="Feuil14"/>
      <sheetName val="Feuil13"/>
      <sheetName val="Feuil12"/>
      <sheetName val="Feuil11"/>
      <sheetName val="Feuil10"/>
      <sheetName val="Feuil9"/>
      <sheetName val="Feuil4"/>
      <sheetName val="Feuil3"/>
      <sheetName val="Feuil2"/>
      <sheetName val="Feuil1"/>
      <sheetName val="Feuil8"/>
      <sheetName val="Feuil7"/>
      <sheetName val="Feuil6"/>
      <sheetName val="Feuil5"/>
      <sheetName val="Макро"/>
      <sheetName val="Январ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титул БДР"/>
      <sheetName val="титул БДДС"/>
      <sheetName val="титул ПБ"/>
      <sheetName val="ЭФ-01"/>
      <sheetName val="ЭФ-02"/>
      <sheetName val="ЭФ-04 янв"/>
      <sheetName val="ЭФ-04 фев"/>
      <sheetName val="ЭФ-04 мар"/>
      <sheetName val="ЭФ-04 1кв"/>
      <sheetName val="ЭФ-04 апр"/>
      <sheetName val="ЭФ-04 май"/>
      <sheetName val="ЭФ-04 июн"/>
      <sheetName val="ЭФ-04 2кв"/>
      <sheetName val="ЭФ-04 июл"/>
      <sheetName val="ЭФ-04 авг"/>
      <sheetName val="ЭФ-04 сен"/>
      <sheetName val="ЭФ-04 3кв"/>
      <sheetName val="ЭФ-04 окт"/>
      <sheetName val="ЭФ-04 ноя"/>
      <sheetName val="ЭФ-04 дек"/>
      <sheetName val="ЭФ-04 4кв"/>
      <sheetName val="ЭФ-04год"/>
      <sheetName val="ЭФ-10 янв"/>
      <sheetName val="ЭФ-10 фев"/>
      <sheetName val="ЭФ-10 мар"/>
      <sheetName val="ЭФ-10 1кв"/>
      <sheetName val="ЭФ-10 апр"/>
      <sheetName val="ЭФ-10 май"/>
      <sheetName val="ЭФ-10 июн"/>
      <sheetName val="ЭФ-10 2кв"/>
      <sheetName val="ЭФ-10 июл"/>
      <sheetName val="ЭФ-10 авг"/>
      <sheetName val="ЭФ-10 сен"/>
      <sheetName val="ЭФ-10 3кв"/>
      <sheetName val="ЭФ-10 окт"/>
      <sheetName val="ЭФ-10 ноя"/>
      <sheetName val="ЭФ-10 дек"/>
      <sheetName val="ЭФ-10 4кв"/>
      <sheetName val="ЭФ-10 год"/>
      <sheetName val="ЛПОСВ"/>
      <sheetName val="ЭФ-11"/>
      <sheetName val="ЭФ-03"/>
      <sheetName val="ЭФ-07"/>
      <sheetName val="БП"/>
      <sheetName val="ФО-01-год"/>
      <sheetName val="ФО-01-1 кв"/>
      <sheetName val="ФО-01-2 кв"/>
      <sheetName val="ФО-01-3 кв"/>
      <sheetName val="ФО-01-4 кв"/>
      <sheetName val="ФО-02"/>
      <sheetName val="ФО-03"/>
      <sheetName val="ФО-03мес"/>
      <sheetName val="ФО-04"/>
      <sheetName val="ФО-04мес"/>
      <sheetName val="Движение заемных средств"/>
      <sheetName val="ФО-05"/>
      <sheetName val="ФО-05-И"/>
      <sheetName val="ФО-05-М"/>
      <sheetName val="ФО-05-Р"/>
      <sheetName val="ФО-05-Б"/>
      <sheetName val="ФО-06"/>
      <sheetName val="Отопление"/>
    </sheetNames>
    <sheetDataSet>
      <sheetData sheetId="0">
        <row r="21">
          <cell r="A21" t="str">
            <v>Указывается наименование организации</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Инструкция_новая"/>
      <sheetName val="Лист1"/>
      <sheetName val="меропр_ДЗ"/>
      <sheetName val="меропр_КЗ"/>
      <sheetName val="отч_мер_ДЗ"/>
      <sheetName val="отч_мер_КЗ"/>
      <sheetName val="ДЗ"/>
      <sheetName val="КЗ"/>
      <sheetName val="ДинамикеДЗ"/>
      <sheetName val="ДинамикаКЗ"/>
      <sheetName val="Графи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ЧС"/>
      <sheetName val="ЧСВ"/>
      <sheetName val="МСВ"/>
      <sheetName val="ТСж"/>
      <sheetName val="свод"/>
      <sheetName val="подогрев ГВС"/>
      <sheetName val="ХОВ"/>
      <sheetName val="Вода"/>
      <sheetName val="Вода для ГВС"/>
      <sheetName val="Стоки"/>
      <sheetName val="расчет_свод"/>
      <sheetName val="Отопление"/>
      <sheetName val="Свод план тепло"/>
      <sheetName val="1.2.1"/>
      <sheetName val="2.2.4"/>
      <sheetName val="Январь"/>
      <sheetName val="июнь9"/>
      <sheetName val="постоянные затрат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БДР IV квартал 2004 МЭБ"/>
      <sheetName val="БДР IVQ 2004 Екатеринбург"/>
      <sheetName val="БДР IVQ 2004 Пермь"/>
      <sheetName val="БДДС МЭБ"/>
      <sheetName val="БДДС Екатеринбург"/>
      <sheetName val="БДДС Пермь"/>
      <sheetName val="июнь9"/>
      <sheetName val="Données"/>
      <sheetName val="1.2.1"/>
      <sheetName val="2.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План тех мер. (водоотведение) "/>
      <sheetName val="июнь9"/>
    </sheetNames>
    <sheetDataSet>
      <sheetData sheetId="0">
        <row r="33">
          <cell r="F33">
            <v>264684.304</v>
          </cell>
        </row>
      </sheetData>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ФП-01"/>
      <sheetName val="ФП-02"/>
      <sheetName val="ФП-03"/>
      <sheetName val="ФП-04"/>
      <sheetName val="ФО-01"/>
      <sheetName val="ФО-02"/>
      <sheetName val="#ССЫЛКА"/>
      <sheetName val="la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ersonnel"/>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БДДС_нов"/>
      <sheetName val="БДДС"/>
      <sheetName val="КЭС_структура_нов"/>
      <sheetName val="НС_АИР"/>
      <sheetName val="all"/>
      <sheetName val="Группа_эфф_отчет_накоп 12.3"/>
      <sheetName val="актив_ЮЛ"/>
      <sheetName val="Лист3"/>
      <sheetName val="Контрол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имена"/>
      <sheetName val="Вода технич. показатели (п1)"/>
      <sheetName val="Стоки технич. показатели (п2)"/>
      <sheetName val="6 - В  (п3)"/>
      <sheetName val="6 - К  (п4)"/>
      <sheetName val="Химреаг. (п5)"/>
      <sheetName val="Э-э вода (п6)"/>
      <sheetName val="Э-э стоки (п6)"/>
      <sheetName val="Э-э цех, о-хоз (2)"/>
      <sheetName val="распред. накладных"/>
      <sheetName val="расчет ФОТ  на 2006 г."/>
      <sheetName val="Цеховые расходы (п11)"/>
      <sheetName val="Цеховые В (п11)"/>
      <sheetName val="Цеховые К (п11)"/>
      <sheetName val="Общеэксплуат расходы (п11)"/>
      <sheetName val="прочие"/>
      <sheetName val="налоги"/>
      <sheetName val="Ремонт"/>
      <sheetName val="ГСМ "/>
      <sheetName val="прибыль"/>
      <sheetName val="Обший"/>
      <sheetName val="Вода"/>
      <sheetName val="Стоки"/>
      <sheetName val="ПФВ-0.5"/>
      <sheetName val="2001"/>
      <sheetName val="ПФВ_0_5"/>
      <sheetName val="компании групп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План тех мер (вода)"/>
      <sheetName val="План тех мер. (водоотведение) "/>
      <sheetName val="ПАРАМЕТРЫ"/>
      <sheetName val="Смета"/>
      <sheetName val="Нал имущ"/>
    </sheetNames>
    <sheetDataSet>
      <sheetData sheetId="0"/>
      <sheetData sheetId="1">
        <row r="8">
          <cell r="F8">
            <v>146747.10399999999</v>
          </cell>
        </row>
      </sheetData>
      <sheetData sheetId="2" refreshError="1"/>
      <sheetData sheetId="3" refreshError="1"/>
      <sheetData sheetId="4"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амортизация"/>
      <sheetName val="заработная плата"/>
      <sheetName val="постоянные затраты"/>
      <sheetName val="Конс_отчет"/>
      <sheetName val="деньги-реализ"/>
      <sheetName val="коэфф"/>
      <sheetName val="prezent"/>
      <sheetName val="Дозакл-new"/>
      <sheetName val="Rual Trade (ДОЗАКЛ)"/>
      <sheetName val="Форма РУАЛ"/>
      <sheetName val="справка_ден"/>
      <sheetName val="Пл_Сметы"/>
      <sheetName val="Операции"/>
      <sheetName val="статьи"/>
      <sheetName val="Лист1"/>
      <sheetName val="Ульянов-СМЗ"/>
      <sheetName val="Лист2"/>
      <sheetName val="Центры_затрат"/>
      <sheetName val="Лист3"/>
      <sheetName val="Деб_кред_задолж  "/>
      <sheetName val="?????????? ???????"/>
      <sheetName val="июнь9"/>
      <sheetName val="с쀠턮.Ѐен"/>
      <sheetName val="оборудование"/>
      <sheetName val="График"/>
      <sheetName val="Январь"/>
      <sheetName val="1.2.1"/>
      <sheetName val="2.2.4"/>
      <sheetName val="2002(v1)"/>
      <sheetName val="постоянныезатраты"/>
      <sheetName val="Усл К"/>
      <sheetName val="Прил 4"/>
      <sheetName val="С 2004 Ф"/>
      <sheetName val="№1 Осн показ"/>
      <sheetName val="№2 Динамика факта осн пок"/>
      <sheetName val="№3 Динамика ремонтов"/>
      <sheetName val="№4 Анализ ст-ти услуг  КраМЗ "/>
      <sheetName val="№4 Анализ ст-ти услуг БрАЗ"/>
      <sheetName val="№4 Анализ ст-ти услуг САЗ"/>
      <sheetName val="№4 Анализ ст-ти услуг НкАЗ"/>
      <sheetName val="№4 Анализ ст-ти услуг АГК"/>
      <sheetName val="№5 анализ сметы по филиалам"/>
      <sheetName val="№6 анализ БИЗ по филиалам"/>
      <sheetName val="№6 БИЗ(изм)"/>
      <sheetName val="№7 25 счет"/>
      <sheetName val="№8 26 счет"/>
      <sheetName val="№9 Расш услуг"/>
      <sheetName val="№9 Расш услуг КраМЗ(изм)"/>
      <sheetName val="№10 Доп передан затраты "/>
      <sheetName val="№11 Сведения об авансах"/>
      <sheetName val="№12 Отчет по движению"/>
      <sheetName val="№13 Анализ МТО закупки списание"/>
      <sheetName val="№14 Анализ ФОТ "/>
      <sheetName val="№15 Наруш тр дисц"/>
      <sheetName val="№16 Анализ заболев"/>
      <sheetName val="№17 Меропр по охр труда "/>
      <sheetName val="№18 ТМЦ"/>
      <sheetName val="№18 ТМЦ(изм)"/>
      <sheetName val="Données"/>
      <sheetName val="2002(v2)"/>
      <sheetName val="Калькуляции"/>
      <sheetName val="Personnel"/>
      <sheetName val="титул БДР"/>
      <sheetName val="Общ"/>
      <sheetName val="Параметры"/>
      <sheetName val="Исходные"/>
      <sheetName val="Бюджет по кварталам"/>
      <sheetName val="Сводка2"/>
      <sheetName val="КУРС"/>
    </sheet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ПАРАМЕТРЫ"/>
      <sheetName val="З.пл."/>
      <sheetName val="Налог карта"/>
      <sheetName val="Нал помесячно"/>
      <sheetName val="Нал имущ"/>
      <sheetName val="Смета"/>
      <sheetName val="Затр."/>
      <sheetName val="Выручка1"/>
      <sheetName val="$ Программа (1)"/>
      <sheetName val=" Пр 1 (руб)"/>
      <sheetName val=" Пр 2 (руб)"/>
      <sheetName val=" Пр 3 (руб) "/>
      <sheetName val=" Пр 4 (руб) "/>
      <sheetName val=" Пр 5 (руб)"/>
      <sheetName val=" Пр по годам (руб) (2)"/>
      <sheetName val="Эфф1"/>
      <sheetName val="Эфф2"/>
      <sheetName val="списки ФП"/>
    </sheetNames>
    <sheetDataSet>
      <sheetData sheetId="0">
        <row r="6">
          <cell r="B6">
            <v>4.0000000000000001E-3</v>
          </cell>
        </row>
      </sheetData>
      <sheetData sheetId="1"/>
      <sheetData sheetId="2"/>
      <sheetData sheetId="3"/>
      <sheetData sheetId="4">
        <row r="9">
          <cell r="D9">
            <v>12799816.800000003</v>
          </cell>
        </row>
      </sheetData>
      <sheetData sheetId="5">
        <row r="5">
          <cell r="E5">
            <v>1300000</v>
          </cell>
        </row>
      </sheetData>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2" enableFormatConditionsCalculation="0">
    <tabColor indexed="11"/>
  </sheetPr>
  <dimension ref="A1:M85"/>
  <sheetViews>
    <sheetView tabSelected="1" view="pageBreakPreview" topLeftCell="A4" zoomScale="70" zoomScaleSheetLayoutView="70" workbookViewId="0">
      <selection activeCell="G71" sqref="G71"/>
    </sheetView>
  </sheetViews>
  <sheetFormatPr defaultRowHeight="12.75"/>
  <cols>
    <col min="1" max="1" width="5.85546875" style="1" customWidth="1"/>
    <col min="2" max="2" width="57.7109375" style="1" customWidth="1"/>
    <col min="3" max="3" width="13.140625" style="1" customWidth="1"/>
    <col min="4" max="4" width="14" style="1" customWidth="1"/>
    <col min="5" max="5" width="13.28515625" style="1" customWidth="1"/>
    <col min="6" max="6" width="11.28515625" style="1" customWidth="1"/>
    <col min="7" max="7" width="9.42578125" style="1" customWidth="1"/>
    <col min="8" max="8" width="10.42578125" style="1" customWidth="1"/>
    <col min="9" max="9" width="11.28515625" style="1" customWidth="1"/>
    <col min="10" max="10" width="10.85546875" style="1" customWidth="1"/>
    <col min="11" max="11" width="25.140625" style="1" customWidth="1"/>
    <col min="12" max="12" width="11.28515625" style="1" bestFit="1" customWidth="1"/>
    <col min="13" max="16384" width="9.140625" style="1"/>
  </cols>
  <sheetData>
    <row r="1" spans="1:11" ht="15" customHeight="1">
      <c r="G1" s="2"/>
      <c r="H1" s="3"/>
      <c r="I1" s="3"/>
      <c r="J1" s="3"/>
      <c r="K1" s="51" t="s">
        <v>26</v>
      </c>
    </row>
    <row r="2" spans="1:11" ht="7.5" customHeight="1">
      <c r="G2" s="2"/>
      <c r="H2" s="3"/>
      <c r="I2" s="3"/>
      <c r="J2" s="3"/>
      <c r="K2" s="4"/>
    </row>
    <row r="3" spans="1:11" ht="45" customHeight="1">
      <c r="A3" s="245" t="s">
        <v>0</v>
      </c>
      <c r="B3" s="245"/>
      <c r="C3" s="245"/>
      <c r="D3" s="245"/>
      <c r="E3" s="245"/>
      <c r="F3" s="245"/>
      <c r="G3" s="245"/>
      <c r="H3" s="245"/>
      <c r="I3" s="245"/>
      <c r="J3" s="245"/>
      <c r="K3" s="245"/>
    </row>
    <row r="4" spans="1:11" ht="6.75" customHeight="1" thickBot="1">
      <c r="A4" s="5"/>
      <c r="B4" s="5"/>
      <c r="C4" s="5"/>
      <c r="D4" s="5"/>
      <c r="E4" s="5"/>
      <c r="F4" s="5"/>
      <c r="G4" s="5"/>
      <c r="H4" s="5"/>
      <c r="I4" s="5"/>
      <c r="J4" s="5"/>
      <c r="K4" s="5"/>
    </row>
    <row r="5" spans="1:11" ht="41.25" customHeight="1">
      <c r="A5" s="247" t="s">
        <v>1</v>
      </c>
      <c r="B5" s="248" t="s">
        <v>2</v>
      </c>
      <c r="C5" s="248" t="s">
        <v>3</v>
      </c>
      <c r="D5" s="248"/>
      <c r="E5" s="248"/>
      <c r="F5" s="248" t="s">
        <v>4</v>
      </c>
      <c r="G5" s="248" t="s">
        <v>5</v>
      </c>
      <c r="H5" s="248"/>
      <c r="I5" s="248"/>
      <c r="J5" s="248"/>
      <c r="K5" s="246" t="s">
        <v>6</v>
      </c>
    </row>
    <row r="6" spans="1:11" ht="50.25" customHeight="1">
      <c r="A6" s="243"/>
      <c r="B6" s="244"/>
      <c r="C6" s="154" t="s">
        <v>7</v>
      </c>
      <c r="D6" s="50" t="s">
        <v>8</v>
      </c>
      <c r="E6" s="50" t="s">
        <v>9</v>
      </c>
      <c r="F6" s="244"/>
      <c r="G6" s="154">
        <v>2011</v>
      </c>
      <c r="H6" s="154">
        <v>2012</v>
      </c>
      <c r="I6" s="154">
        <v>2013</v>
      </c>
      <c r="J6" s="154">
        <v>2014</v>
      </c>
      <c r="K6" s="212"/>
    </row>
    <row r="7" spans="1:11" ht="21" customHeight="1">
      <c r="A7" s="6">
        <v>1</v>
      </c>
      <c r="B7" s="7">
        <f t="shared" ref="B7:K7" si="0">A7+1</f>
        <v>2</v>
      </c>
      <c r="C7" s="7">
        <f t="shared" si="0"/>
        <v>3</v>
      </c>
      <c r="D7" s="7">
        <f t="shared" si="0"/>
        <v>4</v>
      </c>
      <c r="E7" s="7">
        <f t="shared" si="0"/>
        <v>5</v>
      </c>
      <c r="F7" s="7">
        <f t="shared" si="0"/>
        <v>6</v>
      </c>
      <c r="G7" s="7">
        <f t="shared" si="0"/>
        <v>7</v>
      </c>
      <c r="H7" s="7">
        <f t="shared" si="0"/>
        <v>8</v>
      </c>
      <c r="I7" s="7">
        <f t="shared" si="0"/>
        <v>9</v>
      </c>
      <c r="J7" s="7">
        <f t="shared" si="0"/>
        <v>10</v>
      </c>
      <c r="K7" s="8">
        <f t="shared" si="0"/>
        <v>11</v>
      </c>
    </row>
    <row r="8" spans="1:11" ht="22.5" customHeight="1">
      <c r="A8" s="9">
        <v>1</v>
      </c>
      <c r="B8" s="10" t="s">
        <v>10</v>
      </c>
      <c r="C8" s="10"/>
      <c r="D8" s="11"/>
      <c r="E8" s="11"/>
      <c r="F8" s="12">
        <f t="shared" ref="F8:F15" si="1">SUM(G8:J8)</f>
        <v>106028.4</v>
      </c>
      <c r="G8" s="12">
        <f>SUM(G9:G15)</f>
        <v>0</v>
      </c>
      <c r="H8" s="12">
        <f>SUM(H9:H15)</f>
        <v>32938.400000000001</v>
      </c>
      <c r="I8" s="12">
        <f>SUM(I9:I15)</f>
        <v>35180</v>
      </c>
      <c r="J8" s="12">
        <f>SUM(J9:J15)</f>
        <v>37910</v>
      </c>
      <c r="K8" s="13"/>
    </row>
    <row r="9" spans="1:11" ht="64.5" customHeight="1">
      <c r="A9" s="14" t="s">
        <v>11</v>
      </c>
      <c r="B9" s="15" t="s">
        <v>36</v>
      </c>
      <c r="C9" s="16" t="s">
        <v>29</v>
      </c>
      <c r="D9" s="153">
        <f>2413.1+4277.98</f>
        <v>6691.08</v>
      </c>
      <c r="E9" s="17">
        <f>D9-1221.025</f>
        <v>5470.0550000000003</v>
      </c>
      <c r="F9" s="17">
        <f t="shared" si="1"/>
        <v>13666</v>
      </c>
      <c r="G9" s="18"/>
      <c r="H9" s="18">
        <f>9781.5+3401.9+482.6</f>
        <v>13666</v>
      </c>
      <c r="I9" s="18"/>
      <c r="J9" s="18"/>
      <c r="K9" s="52" t="s">
        <v>31</v>
      </c>
    </row>
    <row r="10" spans="1:11" ht="63.75">
      <c r="A10" s="14" t="s">
        <v>12</v>
      </c>
      <c r="B10" s="15" t="s">
        <v>13</v>
      </c>
      <c r="C10" s="16" t="s">
        <v>29</v>
      </c>
      <c r="D10" s="153">
        <f>5719.2+6090.3</f>
        <v>11809.5</v>
      </c>
      <c r="E10" s="153">
        <f>D10-703.48</f>
        <v>11106.02</v>
      </c>
      <c r="F10" s="17">
        <f t="shared" si="1"/>
        <v>3432</v>
      </c>
      <c r="G10" s="18"/>
      <c r="H10" s="18">
        <f>2243+1189</f>
        <v>3432</v>
      </c>
      <c r="I10" s="18"/>
      <c r="J10" s="18"/>
      <c r="K10" s="52" t="s">
        <v>32</v>
      </c>
    </row>
    <row r="11" spans="1:11" ht="51.75" customHeight="1">
      <c r="A11" s="14" t="s">
        <v>14</v>
      </c>
      <c r="B11" s="15" t="s">
        <v>41</v>
      </c>
      <c r="C11" s="16" t="s">
        <v>29</v>
      </c>
      <c r="D11" s="153">
        <f>2413.1</f>
        <v>2413.1</v>
      </c>
      <c r="E11" s="153">
        <f>D11-63.04</f>
        <v>2350.06</v>
      </c>
      <c r="F11" s="17">
        <f t="shared" si="1"/>
        <v>2540.4</v>
      </c>
      <c r="G11" s="18"/>
      <c r="H11" s="18">
        <f>1729.7+810.7</f>
        <v>2540.4</v>
      </c>
      <c r="I11" s="18"/>
      <c r="J11" s="18" t="s">
        <v>15</v>
      </c>
      <c r="K11" s="52" t="s">
        <v>33</v>
      </c>
    </row>
    <row r="12" spans="1:11" ht="66.75" customHeight="1">
      <c r="A12" s="14" t="s">
        <v>20</v>
      </c>
      <c r="B12" s="15" t="s">
        <v>126</v>
      </c>
      <c r="C12" s="19" t="s">
        <v>30</v>
      </c>
      <c r="D12" s="19">
        <f>1.1*1000</f>
        <v>1100</v>
      </c>
      <c r="E12" s="19">
        <f>1.5*1000</f>
        <v>1500</v>
      </c>
      <c r="F12" s="20">
        <f t="shared" si="1"/>
        <v>10950</v>
      </c>
      <c r="G12" s="21"/>
      <c r="H12" s="21">
        <v>1500</v>
      </c>
      <c r="I12" s="21">
        <v>9450</v>
      </c>
      <c r="J12" s="21"/>
      <c r="K12" s="53" t="s">
        <v>27</v>
      </c>
    </row>
    <row r="13" spans="1:11" ht="58.5" customHeight="1">
      <c r="A13" s="14" t="s">
        <v>16</v>
      </c>
      <c r="B13" s="15" t="s">
        <v>129</v>
      </c>
      <c r="C13" s="19" t="s">
        <v>30</v>
      </c>
      <c r="D13" s="19">
        <f>0.01*1000</f>
        <v>10</v>
      </c>
      <c r="E13" s="19">
        <f>0.5*1000</f>
        <v>500</v>
      </c>
      <c r="F13" s="20">
        <f t="shared" si="1"/>
        <v>11660</v>
      </c>
      <c r="G13" s="22"/>
      <c r="H13" s="21"/>
      <c r="I13" s="21">
        <v>1100</v>
      </c>
      <c r="J13" s="21">
        <v>10560</v>
      </c>
      <c r="K13" s="52" t="s">
        <v>34</v>
      </c>
    </row>
    <row r="14" spans="1:11" ht="102" customHeight="1">
      <c r="A14" s="14" t="s">
        <v>18</v>
      </c>
      <c r="B14" s="23" t="s">
        <v>119</v>
      </c>
      <c r="C14" s="19" t="s">
        <v>17</v>
      </c>
      <c r="D14" s="19">
        <f>0.2*1000</f>
        <v>200</v>
      </c>
      <c r="E14" s="19">
        <f>0.3*1000</f>
        <v>300</v>
      </c>
      <c r="F14" s="20">
        <f t="shared" si="1"/>
        <v>38050</v>
      </c>
      <c r="G14" s="21"/>
      <c r="H14" s="21">
        <v>10700</v>
      </c>
      <c r="I14" s="21">
        <v>12000</v>
      </c>
      <c r="J14" s="21">
        <v>15350</v>
      </c>
      <c r="K14" s="53" t="s">
        <v>35</v>
      </c>
    </row>
    <row r="15" spans="1:11" ht="62.25" customHeight="1">
      <c r="A15" s="14" t="s">
        <v>19</v>
      </c>
      <c r="B15" s="15" t="s">
        <v>127</v>
      </c>
      <c r="C15" s="19" t="s">
        <v>17</v>
      </c>
      <c r="D15" s="19">
        <f>0.8*1000</f>
        <v>800</v>
      </c>
      <c r="E15" s="19">
        <v>1000</v>
      </c>
      <c r="F15" s="20">
        <f t="shared" si="1"/>
        <v>25730</v>
      </c>
      <c r="G15" s="21"/>
      <c r="H15" s="21">
        <v>1100</v>
      </c>
      <c r="I15" s="21">
        <v>12630</v>
      </c>
      <c r="J15" s="21">
        <v>12000</v>
      </c>
      <c r="K15" s="53" t="s">
        <v>28</v>
      </c>
    </row>
    <row r="16" spans="1:11" ht="39.75" customHeight="1">
      <c r="A16" s="243" t="s">
        <v>1</v>
      </c>
      <c r="B16" s="244" t="s">
        <v>2</v>
      </c>
      <c r="C16" s="244" t="s">
        <v>3</v>
      </c>
      <c r="D16" s="244"/>
      <c r="E16" s="244"/>
      <c r="F16" s="244" t="s">
        <v>4</v>
      </c>
      <c r="G16" s="244" t="s">
        <v>5</v>
      </c>
      <c r="H16" s="244"/>
      <c r="I16" s="244"/>
      <c r="J16" s="244"/>
      <c r="K16" s="212" t="s">
        <v>6</v>
      </c>
    </row>
    <row r="17" spans="1:13" ht="47.25" customHeight="1">
      <c r="A17" s="243"/>
      <c r="B17" s="244"/>
      <c r="C17" s="50" t="s">
        <v>7</v>
      </c>
      <c r="D17" s="50" t="s">
        <v>8</v>
      </c>
      <c r="E17" s="50" t="s">
        <v>9</v>
      </c>
      <c r="F17" s="244"/>
      <c r="G17" s="154">
        <v>2011</v>
      </c>
      <c r="H17" s="154">
        <v>2012</v>
      </c>
      <c r="I17" s="154">
        <v>2013</v>
      </c>
      <c r="J17" s="154">
        <v>2014</v>
      </c>
      <c r="K17" s="212"/>
    </row>
    <row r="18" spans="1:13" ht="21" customHeight="1">
      <c r="A18" s="6">
        <v>1</v>
      </c>
      <c r="B18" s="7">
        <f t="shared" ref="B18" si="2">A18+1</f>
        <v>2</v>
      </c>
      <c r="C18" s="7">
        <f t="shared" ref="C18" si="3">B18+1</f>
        <v>3</v>
      </c>
      <c r="D18" s="7">
        <f t="shared" ref="D18" si="4">C18+1</f>
        <v>4</v>
      </c>
      <c r="E18" s="7">
        <f t="shared" ref="E18" si="5">D18+1</f>
        <v>5</v>
      </c>
      <c r="F18" s="7">
        <f t="shared" ref="F18" si="6">E18+1</f>
        <v>6</v>
      </c>
      <c r="G18" s="7">
        <f t="shared" ref="G18" si="7">F18+1</f>
        <v>7</v>
      </c>
      <c r="H18" s="7">
        <f t="shared" ref="H18" si="8">G18+1</f>
        <v>8</v>
      </c>
      <c r="I18" s="7">
        <f t="shared" ref="I18" si="9">H18+1</f>
        <v>9</v>
      </c>
      <c r="J18" s="7">
        <f t="shared" ref="J18" si="10">I18+1</f>
        <v>10</v>
      </c>
      <c r="K18" s="8">
        <f t="shared" ref="K18" si="11">J18+1</f>
        <v>11</v>
      </c>
    </row>
    <row r="19" spans="1:13" s="27" customFormat="1" ht="27" customHeight="1">
      <c r="A19" s="24" t="s">
        <v>21</v>
      </c>
      <c r="B19" s="10" t="s">
        <v>22</v>
      </c>
      <c r="C19" s="10"/>
      <c r="D19" s="11"/>
      <c r="E19" s="25">
        <f>+E26+E20+E22+E24</f>
        <v>6249.2999999999993</v>
      </c>
      <c r="F19" s="25">
        <f>+F26+F20+F22+F24</f>
        <v>218554.42390361277</v>
      </c>
      <c r="G19" s="25">
        <f>+G26+G20+G22+G24</f>
        <v>0</v>
      </c>
      <c r="H19" s="25">
        <f t="shared" ref="H19:J19" si="12">+H26+H20+H22+H24</f>
        <v>800</v>
      </c>
      <c r="I19" s="25">
        <f t="shared" si="12"/>
        <v>42611.5</v>
      </c>
      <c r="J19" s="25">
        <f t="shared" si="12"/>
        <v>175142.92390361274</v>
      </c>
      <c r="K19" s="26"/>
    </row>
    <row r="20" spans="1:13" s="27" customFormat="1" ht="383.25" customHeight="1">
      <c r="A20" s="54" t="s">
        <v>42</v>
      </c>
      <c r="B20" s="156" t="s">
        <v>261</v>
      </c>
      <c r="C20" s="16" t="s">
        <v>135</v>
      </c>
      <c r="D20" s="58">
        <v>0</v>
      </c>
      <c r="E20" s="188">
        <v>4529.7</v>
      </c>
      <c r="F20" s="57">
        <f>H20+I20+J20+G20</f>
        <v>153861.62390361275</v>
      </c>
      <c r="G20" s="57">
        <f>G21</f>
        <v>0</v>
      </c>
      <c r="H20" s="57">
        <f>H21</f>
        <v>0</v>
      </c>
      <c r="I20" s="57">
        <f>I21</f>
        <v>0</v>
      </c>
      <c r="J20" s="57">
        <f>J21</f>
        <v>153861.62390361275</v>
      </c>
      <c r="K20" s="225" t="s">
        <v>143</v>
      </c>
      <c r="M20" s="132">
        <f>195829.3-F19</f>
        <v>-22725.123903612781</v>
      </c>
    </row>
    <row r="21" spans="1:13" s="27" customFormat="1" ht="48" customHeight="1">
      <c r="A21" s="165" t="s">
        <v>136</v>
      </c>
      <c r="B21" s="129" t="s">
        <v>117</v>
      </c>
      <c r="C21" s="55"/>
      <c r="D21" s="56"/>
      <c r="E21" s="187"/>
      <c r="F21" s="60">
        <f>H21+I21+J21+G21</f>
        <v>153861.62390361275</v>
      </c>
      <c r="G21" s="60">
        <f>E71</f>
        <v>0</v>
      </c>
      <c r="H21" s="60">
        <f>F71</f>
        <v>0</v>
      </c>
      <c r="I21" s="60">
        <v>0</v>
      </c>
      <c r="J21" s="60">
        <f>H71</f>
        <v>153861.62390361275</v>
      </c>
      <c r="K21" s="226"/>
    </row>
    <row r="22" spans="1:13" s="27" customFormat="1" ht="123.75" customHeight="1">
      <c r="A22" s="158" t="s">
        <v>79</v>
      </c>
      <c r="B22" s="161" t="s">
        <v>262</v>
      </c>
      <c r="C22" s="157" t="s">
        <v>135</v>
      </c>
      <c r="D22" s="59">
        <v>0</v>
      </c>
      <c r="E22" s="188" t="s">
        <v>141</v>
      </c>
      <c r="F22" s="59">
        <f t="shared" ref="F22:F25" si="13">J22+G22+H22+I22</f>
        <v>16000</v>
      </c>
      <c r="G22" s="59">
        <f>G23</f>
        <v>0</v>
      </c>
      <c r="H22" s="59">
        <f t="shared" ref="H22" si="14">H23</f>
        <v>800</v>
      </c>
      <c r="I22" s="59">
        <f t="shared" ref="I22" si="15">I23</f>
        <v>15200</v>
      </c>
      <c r="J22" s="59">
        <f t="shared" ref="J22" si="16">J23</f>
        <v>0</v>
      </c>
      <c r="K22" s="227" t="s">
        <v>142</v>
      </c>
      <c r="L22" s="163">
        <f>E22+E24</f>
        <v>1719.6</v>
      </c>
    </row>
    <row r="23" spans="1:13" s="27" customFormat="1" ht="33.75" customHeight="1">
      <c r="A23" s="159" t="s">
        <v>137</v>
      </c>
      <c r="B23" s="162" t="s">
        <v>121</v>
      </c>
      <c r="C23" s="157"/>
      <c r="D23" s="59"/>
      <c r="E23" s="188"/>
      <c r="F23" s="155">
        <f t="shared" si="13"/>
        <v>16000</v>
      </c>
      <c r="G23" s="155"/>
      <c r="H23" s="155">
        <v>800</v>
      </c>
      <c r="I23" s="155">
        <v>15200</v>
      </c>
      <c r="J23" s="59"/>
      <c r="K23" s="227"/>
    </row>
    <row r="24" spans="1:13" s="27" customFormat="1" ht="36" customHeight="1">
      <c r="A24" s="158" t="s">
        <v>138</v>
      </c>
      <c r="B24" s="161" t="s">
        <v>122</v>
      </c>
      <c r="C24" s="157" t="s">
        <v>135</v>
      </c>
      <c r="D24" s="59">
        <v>0</v>
      </c>
      <c r="E24" s="59">
        <v>50</v>
      </c>
      <c r="F24" s="59">
        <f t="shared" si="13"/>
        <v>6725</v>
      </c>
      <c r="G24" s="59">
        <f>G25</f>
        <v>0</v>
      </c>
      <c r="H24" s="59">
        <f t="shared" ref="H24" si="17">H25</f>
        <v>0</v>
      </c>
      <c r="I24" s="59">
        <f t="shared" ref="I24" si="18">I25</f>
        <v>6725</v>
      </c>
      <c r="J24" s="59">
        <f t="shared" ref="J24" si="19">J25</f>
        <v>0</v>
      </c>
      <c r="K24" s="227" t="s">
        <v>124</v>
      </c>
    </row>
    <row r="25" spans="1:13" s="27" customFormat="1" ht="48" customHeight="1">
      <c r="A25" s="159" t="s">
        <v>139</v>
      </c>
      <c r="B25" s="162" t="s">
        <v>123</v>
      </c>
      <c r="C25" s="157"/>
      <c r="D25" s="59"/>
      <c r="E25" s="188"/>
      <c r="F25" s="155">
        <f t="shared" si="13"/>
        <v>6725</v>
      </c>
      <c r="G25" s="155"/>
      <c r="H25" s="155"/>
      <c r="I25" s="155">
        <v>6725</v>
      </c>
      <c r="J25" s="155"/>
      <c r="K25" s="227"/>
    </row>
    <row r="26" spans="1:13" ht="51" customHeight="1">
      <c r="A26" s="158" t="s">
        <v>120</v>
      </c>
      <c r="B26" s="15" t="s">
        <v>128</v>
      </c>
      <c r="C26" s="157"/>
      <c r="D26" s="59"/>
      <c r="E26" s="166"/>
      <c r="F26" s="59">
        <f>J26+I26+H26+G26</f>
        <v>41967.8</v>
      </c>
      <c r="G26" s="59"/>
      <c r="H26" s="59"/>
      <c r="I26" s="59">
        <f>8186.5+12500</f>
        <v>20686.5</v>
      </c>
      <c r="J26" s="59">
        <f>8531.3+12750</f>
        <v>21281.3</v>
      </c>
      <c r="K26" s="160" t="s">
        <v>125</v>
      </c>
    </row>
    <row r="27" spans="1:13" s="32" customFormat="1" ht="17.25" customHeight="1" thickBot="1">
      <c r="A27" s="28"/>
      <c r="B27" s="29" t="s">
        <v>23</v>
      </c>
      <c r="C27" s="29"/>
      <c r="D27" s="30"/>
      <c r="E27" s="167"/>
      <c r="F27" s="30">
        <f t="shared" ref="F27:J27" si="20">F19+F8</f>
        <v>324582.82390361279</v>
      </c>
      <c r="G27" s="30">
        <f t="shared" si="20"/>
        <v>0</v>
      </c>
      <c r="H27" s="30">
        <f t="shared" si="20"/>
        <v>33738.400000000001</v>
      </c>
      <c r="I27" s="30">
        <f t="shared" si="20"/>
        <v>77791.5</v>
      </c>
      <c r="J27" s="30">
        <f t="shared" si="20"/>
        <v>213052.92390361274</v>
      </c>
      <c r="K27" s="31"/>
      <c r="L27" s="151"/>
    </row>
    <row r="28" spans="1:13" s="38" customFormat="1" ht="0.75" customHeight="1">
      <c r="A28" s="33"/>
      <c r="B28" s="34" t="s">
        <v>24</v>
      </c>
      <c r="C28" s="34"/>
      <c r="D28" s="35"/>
      <c r="E28" s="35"/>
      <c r="F28" s="36" t="e">
        <f>#REF!+#REF!+#REF!+#REF!+#REF!+#REF!+#REF!+#REF!+#REF!+#REF!+F14+F13+F12+#REF!+#REF!+F11+F10+F9+#REF!</f>
        <v>#REF!</v>
      </c>
      <c r="G28" s="36"/>
      <c r="H28" s="36"/>
      <c r="I28" s="36"/>
      <c r="J28" s="36"/>
      <c r="K28" s="37"/>
    </row>
    <row r="29" spans="1:13" hidden="1">
      <c r="B29" s="39"/>
      <c r="C29" s="39"/>
      <c r="E29" s="40"/>
      <c r="F29" s="41"/>
      <c r="H29" s="41"/>
    </row>
    <row r="30" spans="1:13" hidden="1">
      <c r="B30" s="39"/>
      <c r="C30" s="39"/>
      <c r="E30" s="40"/>
      <c r="F30" s="41"/>
      <c r="H30" s="41"/>
    </row>
    <row r="31" spans="1:13" ht="15.75" hidden="1">
      <c r="B31" s="63" t="s">
        <v>75</v>
      </c>
      <c r="C31" s="79" t="e">
        <f>F19/E27*1000</f>
        <v>#DIV/0!</v>
      </c>
      <c r="D31" s="1" t="s">
        <v>76</v>
      </c>
      <c r="E31" s="40"/>
      <c r="F31" s="41"/>
      <c r="H31" s="41"/>
    </row>
    <row r="32" spans="1:13" ht="15.75" hidden="1">
      <c r="B32" s="39" t="s">
        <v>77</v>
      </c>
      <c r="C32" s="79">
        <v>37980</v>
      </c>
      <c r="D32" s="1" t="s">
        <v>78</v>
      </c>
      <c r="E32" s="40"/>
      <c r="F32" s="41"/>
      <c r="H32" s="41"/>
    </row>
    <row r="33" spans="2:12" hidden="1">
      <c r="B33" s="39"/>
      <c r="C33" s="39"/>
      <c r="E33" s="40"/>
      <c r="F33" s="41"/>
      <c r="H33" s="41"/>
    </row>
    <row r="34" spans="2:12" hidden="1">
      <c r="B34" s="39"/>
      <c r="C34" s="39"/>
      <c r="E34" s="40"/>
      <c r="F34" s="41"/>
      <c r="H34" s="41"/>
    </row>
    <row r="35" spans="2:12" hidden="1">
      <c r="B35" s="39"/>
      <c r="C35" s="39"/>
      <c r="E35" s="40"/>
      <c r="F35" s="41"/>
      <c r="H35" s="41"/>
    </row>
    <row r="36" spans="2:12" hidden="1">
      <c r="B36" s="39"/>
      <c r="C36" s="39"/>
      <c r="E36" s="40"/>
      <c r="F36" s="41"/>
      <c r="H36" s="41"/>
    </row>
    <row r="37" spans="2:12" hidden="1">
      <c r="B37" s="39"/>
      <c r="C37" s="39"/>
      <c r="E37" s="40"/>
      <c r="F37" s="41"/>
      <c r="H37" s="41"/>
    </row>
    <row r="38" spans="2:12" hidden="1">
      <c r="B38" s="39"/>
      <c r="C38" s="39"/>
      <c r="E38" s="40"/>
      <c r="F38" s="41"/>
      <c r="H38" s="41"/>
    </row>
    <row r="39" spans="2:12" hidden="1">
      <c r="B39" s="39"/>
      <c r="C39" s="39"/>
      <c r="E39" s="40"/>
      <c r="F39" s="41"/>
      <c r="H39" s="41"/>
    </row>
    <row r="40" spans="2:12" hidden="1">
      <c r="B40" s="39"/>
      <c r="C40" s="39"/>
      <c r="E40" s="40"/>
      <c r="F40" s="41"/>
      <c r="H40" s="41"/>
    </row>
    <row r="41" spans="2:12" hidden="1">
      <c r="B41" s="39"/>
      <c r="C41" s="39"/>
      <c r="E41" s="40"/>
      <c r="F41" s="41"/>
      <c r="H41" s="41"/>
    </row>
    <row r="42" spans="2:12" ht="15.75">
      <c r="B42" s="61" t="s">
        <v>43</v>
      </c>
      <c r="C42" s="39"/>
      <c r="E42" s="40"/>
      <c r="F42" s="41"/>
      <c r="H42" s="41"/>
      <c r="L42" s="133"/>
    </row>
    <row r="43" spans="2:12" ht="31.5" hidden="1" customHeight="1">
      <c r="B43" s="192" t="s">
        <v>131</v>
      </c>
      <c r="C43" s="192"/>
      <c r="D43" s="192"/>
      <c r="E43" s="192"/>
      <c r="F43" s="192"/>
      <c r="G43" s="192"/>
      <c r="H43" s="192"/>
      <c r="I43" s="192"/>
      <c r="J43" s="192"/>
      <c r="K43" s="192"/>
      <c r="L43" s="133"/>
    </row>
    <row r="44" spans="2:12" ht="15.75" hidden="1" customHeight="1">
      <c r="B44" s="192"/>
      <c r="C44" s="192"/>
      <c r="D44" s="192"/>
      <c r="E44" s="192"/>
      <c r="F44" s="192"/>
      <c r="G44" s="192"/>
      <c r="H44" s="192"/>
      <c r="I44" s="192"/>
      <c r="J44" s="192"/>
      <c r="K44" s="192"/>
      <c r="L44" s="133"/>
    </row>
    <row r="45" spans="2:12" ht="15.75" hidden="1" customHeight="1">
      <c r="B45" s="192"/>
      <c r="C45" s="192"/>
      <c r="D45" s="192"/>
      <c r="E45" s="192"/>
      <c r="F45" s="192"/>
      <c r="G45" s="192"/>
      <c r="H45" s="192"/>
      <c r="I45" s="192"/>
      <c r="J45" s="192"/>
      <c r="K45" s="192"/>
      <c r="L45" s="133"/>
    </row>
    <row r="46" spans="2:12" ht="15.75" hidden="1" customHeight="1">
      <c r="B46" s="228" t="s">
        <v>132</v>
      </c>
      <c r="C46" s="228"/>
      <c r="D46" s="228"/>
      <c r="E46" s="228"/>
      <c r="F46" s="228"/>
      <c r="G46" s="228"/>
      <c r="H46" s="228"/>
      <c r="I46" s="228"/>
      <c r="J46" s="228"/>
      <c r="K46" s="228"/>
      <c r="L46" s="133"/>
    </row>
    <row r="47" spans="2:12" ht="15.75" hidden="1" customHeight="1">
      <c r="B47" s="228"/>
      <c r="C47" s="228"/>
      <c r="D47" s="228"/>
      <c r="E47" s="228"/>
      <c r="F47" s="228"/>
      <c r="G47" s="228"/>
      <c r="H47" s="228"/>
      <c r="I47" s="228"/>
      <c r="J47" s="228"/>
      <c r="K47" s="228"/>
      <c r="L47" s="133"/>
    </row>
    <row r="48" spans="2:12" ht="30.75" hidden="1" customHeight="1">
      <c r="B48" s="228" t="s">
        <v>133</v>
      </c>
      <c r="C48" s="228"/>
      <c r="D48" s="228"/>
      <c r="E48" s="228"/>
      <c r="F48" s="228"/>
      <c r="G48" s="228"/>
      <c r="H48" s="228"/>
      <c r="I48" s="228"/>
      <c r="J48" s="228"/>
      <c r="K48" s="228"/>
      <c r="L48" s="133"/>
    </row>
    <row r="49" spans="1:12" ht="31.5" hidden="1" customHeight="1">
      <c r="B49" s="229" t="s">
        <v>130</v>
      </c>
      <c r="C49" s="229"/>
      <c r="D49" s="229"/>
      <c r="E49" s="229"/>
      <c r="F49" s="229"/>
      <c r="G49" s="229"/>
      <c r="H49" s="229"/>
      <c r="I49" s="229"/>
      <c r="J49" s="229"/>
      <c r="K49" s="229"/>
      <c r="L49" s="133"/>
    </row>
    <row r="50" spans="1:12" ht="20.25" hidden="1" customHeight="1">
      <c r="B50" s="152"/>
      <c r="C50" s="152"/>
      <c r="D50" s="152"/>
      <c r="E50" s="152"/>
      <c r="F50" s="152"/>
      <c r="G50" s="152"/>
      <c r="H50" s="152"/>
      <c r="I50" s="152"/>
      <c r="J50" s="152"/>
      <c r="K50" s="152"/>
      <c r="L50" s="133"/>
    </row>
    <row r="51" spans="1:12" ht="62.25" customHeight="1">
      <c r="B51" s="192" t="s">
        <v>134</v>
      </c>
      <c r="C51" s="192"/>
      <c r="D51" s="192"/>
      <c r="E51" s="192"/>
      <c r="F51" s="192"/>
      <c r="G51" s="192"/>
      <c r="H51" s="192"/>
      <c r="I51" s="192"/>
      <c r="J51" s="192"/>
      <c r="K51" s="192"/>
    </row>
    <row r="52" spans="1:12" ht="9" hidden="1" customHeight="1">
      <c r="B52" s="164"/>
      <c r="C52" s="164"/>
      <c r="D52" s="164"/>
      <c r="E52" s="164"/>
      <c r="F52" s="164"/>
      <c r="G52" s="164"/>
      <c r="H52" s="164"/>
      <c r="I52" s="164"/>
      <c r="J52" s="164"/>
      <c r="K52" s="164"/>
    </row>
    <row r="53" spans="1:12" ht="9" hidden="1" customHeight="1">
      <c r="B53" s="164"/>
      <c r="C53" s="164"/>
      <c r="D53" s="164"/>
      <c r="E53" s="164"/>
      <c r="F53" s="164"/>
      <c r="G53" s="164"/>
      <c r="H53" s="164"/>
      <c r="I53" s="164"/>
      <c r="J53" s="164"/>
      <c r="K53" s="164"/>
    </row>
    <row r="54" spans="1:12" ht="9" customHeight="1">
      <c r="B54" s="242" t="s">
        <v>140</v>
      </c>
      <c r="C54" s="242"/>
      <c r="D54" s="242"/>
      <c r="E54" s="242"/>
      <c r="F54" s="242"/>
      <c r="G54" s="242"/>
      <c r="H54" s="242"/>
      <c r="I54" s="242"/>
      <c r="J54" s="242"/>
      <c r="K54" s="242"/>
    </row>
    <row r="55" spans="1:12" ht="9" customHeight="1">
      <c r="B55" s="242"/>
      <c r="C55" s="242"/>
      <c r="D55" s="242"/>
      <c r="E55" s="242"/>
      <c r="F55" s="242"/>
      <c r="G55" s="242"/>
      <c r="H55" s="242"/>
      <c r="I55" s="242"/>
      <c r="J55" s="242"/>
      <c r="K55" s="242"/>
    </row>
    <row r="56" spans="1:12" ht="13.5" customHeight="1">
      <c r="B56" s="242"/>
      <c r="C56" s="242"/>
      <c r="D56" s="242"/>
      <c r="E56" s="242"/>
      <c r="F56" s="242"/>
      <c r="G56" s="242"/>
      <c r="H56" s="242"/>
      <c r="I56" s="242"/>
      <c r="J56" s="242"/>
      <c r="K56" s="242"/>
    </row>
    <row r="57" spans="1:12" ht="30.75" customHeight="1">
      <c r="B57" s="192" t="s">
        <v>259</v>
      </c>
      <c r="C57" s="192"/>
      <c r="D57" s="192"/>
      <c r="E57" s="192"/>
      <c r="F57" s="192"/>
      <c r="G57" s="192"/>
      <c r="H57" s="192"/>
      <c r="I57" s="192"/>
      <c r="J57" s="192"/>
      <c r="K57" s="192"/>
    </row>
    <row r="58" spans="1:12" ht="6" customHeight="1">
      <c r="B58" s="80"/>
      <c r="C58" s="80"/>
      <c r="D58" s="80"/>
      <c r="E58" s="80"/>
      <c r="F58" s="80"/>
      <c r="G58" s="80"/>
      <c r="H58" s="80"/>
      <c r="I58" s="80"/>
      <c r="J58" s="80"/>
      <c r="K58" s="80"/>
    </row>
    <row r="59" spans="1:12" ht="9" customHeight="1">
      <c r="A59" s="62"/>
      <c r="B59" s="213" t="str">
        <f>B21</f>
        <v>"Реконструкция водозабора Северного жилого района, г. Благовещенск, Амурская  область" (Площадка № 1. 1 очередь)</v>
      </c>
      <c r="C59" s="214"/>
      <c r="D59" s="214"/>
      <c r="E59" s="214"/>
      <c r="F59" s="214"/>
      <c r="G59" s="214"/>
      <c r="H59" s="214"/>
      <c r="I59" s="214"/>
      <c r="J59" s="214"/>
    </row>
    <row r="60" spans="1:12" ht="5.25" customHeight="1" thickBot="1">
      <c r="A60" s="62"/>
      <c r="B60" s="214"/>
      <c r="C60" s="214"/>
      <c r="D60" s="214"/>
      <c r="E60" s="214"/>
      <c r="F60" s="214"/>
      <c r="G60" s="214"/>
      <c r="H60" s="214"/>
      <c r="I60" s="214"/>
      <c r="J60" s="214"/>
    </row>
    <row r="61" spans="1:12" ht="31.5" customHeight="1">
      <c r="A61" s="230" t="s">
        <v>47</v>
      </c>
      <c r="B61" s="232" t="s">
        <v>90</v>
      </c>
      <c r="C61" s="233"/>
      <c r="D61" s="76" t="s">
        <v>72</v>
      </c>
      <c r="E61" s="236" t="s">
        <v>45</v>
      </c>
      <c r="F61" s="237"/>
      <c r="G61" s="237"/>
      <c r="H61" s="237"/>
      <c r="I61" s="238" t="s">
        <v>46</v>
      </c>
      <c r="J61" s="238"/>
      <c r="K61" s="239"/>
    </row>
    <row r="62" spans="1:12" ht="15.75">
      <c r="A62" s="231"/>
      <c r="B62" s="234"/>
      <c r="C62" s="235"/>
      <c r="D62" s="77"/>
      <c r="E62" s="128">
        <v>2011</v>
      </c>
      <c r="F62" s="114">
        <v>2012</v>
      </c>
      <c r="G62" s="128">
        <v>2013</v>
      </c>
      <c r="H62" s="115">
        <v>2014</v>
      </c>
      <c r="I62" s="240"/>
      <c r="J62" s="240"/>
      <c r="K62" s="241"/>
    </row>
    <row r="63" spans="1:12" ht="20.25" customHeight="1">
      <c r="A63" s="72" t="s">
        <v>61</v>
      </c>
      <c r="B63" s="208" t="s">
        <v>66</v>
      </c>
      <c r="C63" s="209"/>
      <c r="D63" s="125">
        <f>SUM(E63:I63)</f>
        <v>122275.44887489019</v>
      </c>
      <c r="E63" s="116">
        <v>0</v>
      </c>
      <c r="F63" s="116">
        <f>F64+F65</f>
        <v>0</v>
      </c>
      <c r="G63" s="116">
        <f>G64+G65</f>
        <v>0</v>
      </c>
      <c r="H63" s="116">
        <f>H64+H65</f>
        <v>122275.44887489019</v>
      </c>
      <c r="I63" s="216" t="s">
        <v>73</v>
      </c>
      <c r="J63" s="217"/>
      <c r="K63" s="218"/>
    </row>
    <row r="64" spans="1:12" ht="15.75">
      <c r="A64" s="71" t="s">
        <v>11</v>
      </c>
      <c r="B64" s="196" t="s">
        <v>93</v>
      </c>
      <c r="C64" s="215"/>
      <c r="D64" s="126">
        <f>SUM(E64:I64)</f>
        <v>40760.015191236278</v>
      </c>
      <c r="E64" s="117"/>
      <c r="F64" s="117"/>
      <c r="G64" s="118"/>
      <c r="H64" s="118">
        <f>18940.417*107.29%*1.18*D75*E75*F75*G75*H75*I75</f>
        <v>40760.015191236278</v>
      </c>
      <c r="I64" s="219" t="s">
        <v>95</v>
      </c>
      <c r="J64" s="220"/>
      <c r="K64" s="221"/>
    </row>
    <row r="65" spans="1:13" ht="26.25" customHeight="1">
      <c r="A65" s="73" t="s">
        <v>12</v>
      </c>
      <c r="B65" s="210" t="s">
        <v>94</v>
      </c>
      <c r="C65" s="211"/>
      <c r="D65" s="126">
        <f>SUM(E65:I65)</f>
        <v>81515.433683653915</v>
      </c>
      <c r="E65" s="119"/>
      <c r="F65" s="119"/>
      <c r="G65" s="131"/>
      <c r="H65" s="120">
        <f>37878.698*107.29%*1.18*D75*E75*F75*G75*H75*I75</f>
        <v>81515.433683653915</v>
      </c>
      <c r="I65" s="222"/>
      <c r="J65" s="223"/>
      <c r="K65" s="224"/>
    </row>
    <row r="66" spans="1:13" ht="31.5" customHeight="1">
      <c r="A66" s="74" t="s">
        <v>60</v>
      </c>
      <c r="B66" s="208" t="s">
        <v>70</v>
      </c>
      <c r="C66" s="209"/>
      <c r="D66" s="130">
        <f>SUM(E66:I66)</f>
        <v>152844.31109361275</v>
      </c>
      <c r="E66" s="121">
        <v>0</v>
      </c>
      <c r="F66" s="121">
        <f>F63+F63/80*20</f>
        <v>0</v>
      </c>
      <c r="G66" s="121">
        <f>G63+G63/80*20</f>
        <v>0</v>
      </c>
      <c r="H66" s="121">
        <f>H63+H63/80*20</f>
        <v>152844.31109361275</v>
      </c>
      <c r="I66" s="216" t="s">
        <v>71</v>
      </c>
      <c r="J66" s="217"/>
      <c r="K66" s="218"/>
    </row>
    <row r="67" spans="1:13" ht="21.75" customHeight="1">
      <c r="A67" s="72" t="s">
        <v>62</v>
      </c>
      <c r="B67" s="208" t="s">
        <v>44</v>
      </c>
      <c r="C67" s="209"/>
      <c r="D67" s="125"/>
      <c r="E67" s="116"/>
      <c r="F67" s="116"/>
      <c r="G67" s="116"/>
      <c r="H67" s="116"/>
      <c r="I67" s="193"/>
      <c r="J67" s="194"/>
      <c r="K67" s="195"/>
    </row>
    <row r="68" spans="1:13" ht="23.25" customHeight="1">
      <c r="A68" s="71" t="s">
        <v>63</v>
      </c>
      <c r="B68" s="206" t="s">
        <v>48</v>
      </c>
      <c r="C68" s="207"/>
      <c r="D68" s="58">
        <f>SUM(E68:I68)</f>
        <v>10000</v>
      </c>
      <c r="E68" s="122"/>
      <c r="F68" s="122"/>
      <c r="G68" s="123"/>
      <c r="H68" s="123">
        <v>10000</v>
      </c>
      <c r="I68" s="196" t="s">
        <v>91</v>
      </c>
      <c r="J68" s="197"/>
      <c r="K68" s="198"/>
    </row>
    <row r="69" spans="1:13" ht="38.25" customHeight="1">
      <c r="A69" s="71" t="s">
        <v>64</v>
      </c>
      <c r="B69" s="204" t="s">
        <v>49</v>
      </c>
      <c r="C69" s="205"/>
      <c r="D69" s="58">
        <f>SUM(E69:I69)</f>
        <v>10000</v>
      </c>
      <c r="E69" s="122"/>
      <c r="F69" s="122"/>
      <c r="G69" s="123"/>
      <c r="H69" s="123">
        <v>10000</v>
      </c>
      <c r="I69" s="196" t="s">
        <v>74</v>
      </c>
      <c r="J69" s="197"/>
      <c r="K69" s="198"/>
    </row>
    <row r="70" spans="1:13" ht="21" customHeight="1">
      <c r="A70" s="71" t="s">
        <v>65</v>
      </c>
      <c r="B70" s="204" t="s">
        <v>50</v>
      </c>
      <c r="C70" s="205"/>
      <c r="D70" s="126">
        <f>SUM(E70:I70)</f>
        <v>1017.3128100000001</v>
      </c>
      <c r="E70" s="122"/>
      <c r="F70" s="122"/>
      <c r="G70" s="123"/>
      <c r="H70" s="123">
        <f>'График по кредиту'!G39/1000</f>
        <v>1017.3128100000001</v>
      </c>
      <c r="I70" s="196" t="s">
        <v>92</v>
      </c>
      <c r="J70" s="197"/>
      <c r="K70" s="198"/>
    </row>
    <row r="71" spans="1:13" ht="38.25" customHeight="1" thickBot="1">
      <c r="A71" s="75" t="s">
        <v>67</v>
      </c>
      <c r="B71" s="202" t="s">
        <v>68</v>
      </c>
      <c r="C71" s="203"/>
      <c r="D71" s="127">
        <f>SUM(E71:H71)</f>
        <v>153861.62390361275</v>
      </c>
      <c r="E71" s="124">
        <v>0</v>
      </c>
      <c r="F71" s="124">
        <f>F66+F70</f>
        <v>0</v>
      </c>
      <c r="G71" s="124">
        <f>G66+G70</f>
        <v>0</v>
      </c>
      <c r="H71" s="124">
        <f>H66+H70</f>
        <v>153861.62390361275</v>
      </c>
      <c r="I71" s="199" t="s">
        <v>69</v>
      </c>
      <c r="J71" s="200"/>
      <c r="K71" s="201"/>
      <c r="M71" s="48">
        <f>D71-153861.6</f>
        <v>2.3903612745925784E-2</v>
      </c>
    </row>
    <row r="72" spans="1:13">
      <c r="B72" s="39"/>
      <c r="C72" s="39"/>
      <c r="E72" s="40"/>
      <c r="F72" s="41"/>
      <c r="H72" s="41"/>
    </row>
    <row r="73" spans="1:13" s="32" customFormat="1" ht="12.75" customHeight="1">
      <c r="B73" s="192" t="s">
        <v>116</v>
      </c>
      <c r="C73" s="192"/>
      <c r="D73" s="192"/>
      <c r="E73" s="192"/>
      <c r="F73" s="192"/>
      <c r="G73" s="192"/>
      <c r="H73" s="192"/>
      <c r="I73" s="192"/>
      <c r="J73" s="192"/>
      <c r="K73" s="192"/>
    </row>
    <row r="74" spans="1:13" s="32" customFormat="1" ht="32.25" customHeight="1">
      <c r="B74" s="190" t="s">
        <v>53</v>
      </c>
      <c r="C74" s="190"/>
      <c r="D74" s="66" t="s">
        <v>58</v>
      </c>
      <c r="E74" s="67" t="s">
        <v>54</v>
      </c>
      <c r="F74" s="67" t="s">
        <v>59</v>
      </c>
      <c r="G74" s="67" t="s">
        <v>55</v>
      </c>
      <c r="H74" s="67" t="s">
        <v>56</v>
      </c>
      <c r="I74" s="67" t="s">
        <v>57</v>
      </c>
      <c r="J74" s="67" t="s">
        <v>96</v>
      </c>
      <c r="K74" s="68"/>
    </row>
    <row r="75" spans="1:13" s="32" customFormat="1" ht="15.75">
      <c r="B75" s="191" t="s">
        <v>52</v>
      </c>
      <c r="C75" s="191"/>
      <c r="D75" s="70">
        <v>1.1879999999999999</v>
      </c>
      <c r="E75" s="69">
        <v>1.052</v>
      </c>
      <c r="F75" s="69">
        <v>1.0649999999999999</v>
      </c>
      <c r="G75" s="69">
        <v>1.099</v>
      </c>
      <c r="H75" s="69">
        <v>1.0840000000000001</v>
      </c>
      <c r="I75" s="69">
        <v>1.0720000000000001</v>
      </c>
      <c r="J75" s="134">
        <v>1.0760000000000001</v>
      </c>
      <c r="K75" s="68"/>
    </row>
    <row r="76" spans="1:13" s="32" customFormat="1" ht="15.75">
      <c r="B76" s="64"/>
      <c r="C76" s="64"/>
      <c r="F76" s="65"/>
      <c r="H76" s="65"/>
    </row>
    <row r="77" spans="1:13" s="32" customFormat="1" ht="15.75">
      <c r="B77" s="64"/>
      <c r="C77" s="64"/>
      <c r="D77" s="78"/>
      <c r="F77" s="65"/>
      <c r="H77" s="65"/>
    </row>
    <row r="78" spans="1:13" s="32" customFormat="1" ht="15.75">
      <c r="B78" s="64"/>
      <c r="C78" s="64"/>
      <c r="F78" s="65"/>
      <c r="H78" s="65"/>
    </row>
    <row r="79" spans="1:13" ht="16.5" thickBot="1">
      <c r="A79" s="42" t="s">
        <v>51</v>
      </c>
      <c r="B79" s="43" t="s">
        <v>25</v>
      </c>
      <c r="C79" s="44"/>
      <c r="D79" s="44"/>
      <c r="E79" s="45"/>
      <c r="F79" s="46">
        <f>H79+I79+J79</f>
        <v>5183.17</v>
      </c>
      <c r="G79" s="47">
        <v>0</v>
      </c>
      <c r="H79" s="47">
        <v>0</v>
      </c>
      <c r="I79" s="47">
        <v>3150.0349999999999</v>
      </c>
      <c r="J79" s="47">
        <v>2033.135</v>
      </c>
      <c r="K79" s="44"/>
    </row>
    <row r="80" spans="1:13" ht="16.5" customHeight="1">
      <c r="G80" s="41"/>
    </row>
    <row r="81" spans="5:10" ht="16.5" customHeight="1">
      <c r="E81" s="48">
        <v>106028.4</v>
      </c>
      <c r="F81" s="49">
        <v>106028.4</v>
      </c>
      <c r="I81" s="1">
        <f>3650.27/2</f>
        <v>1825.135</v>
      </c>
      <c r="J81" s="1">
        <f>3650.27/2</f>
        <v>1825.135</v>
      </c>
    </row>
    <row r="82" spans="5:10" ht="16.5" customHeight="1">
      <c r="I82" s="1">
        <v>1324.9</v>
      </c>
      <c r="J82" s="1">
        <f>208</f>
        <v>208</v>
      </c>
    </row>
    <row r="83" spans="5:10" ht="16.5" customHeight="1">
      <c r="F83" s="41">
        <v>396684.70400000003</v>
      </c>
      <c r="G83" s="1">
        <f>I83+J83</f>
        <v>5183.17</v>
      </c>
      <c r="I83" s="1">
        <f>I81+I82</f>
        <v>3150.0349999999999</v>
      </c>
      <c r="J83" s="1">
        <f>J81+J82</f>
        <v>2033.135</v>
      </c>
    </row>
    <row r="84" spans="5:10" ht="16.5" customHeight="1"/>
    <row r="85" spans="5:10" ht="16.5" customHeight="1"/>
  </sheetData>
  <mergeCells count="48">
    <mergeCell ref="A3:K3"/>
    <mergeCell ref="K5:K6"/>
    <mergeCell ref="A5:A6"/>
    <mergeCell ref="B5:B6"/>
    <mergeCell ref="F5:F6"/>
    <mergeCell ref="C5:E5"/>
    <mergeCell ref="G5:J5"/>
    <mergeCell ref="A16:A17"/>
    <mergeCell ref="B16:B17"/>
    <mergeCell ref="C16:E16"/>
    <mergeCell ref="F16:F17"/>
    <mergeCell ref="G16:J16"/>
    <mergeCell ref="A61:A62"/>
    <mergeCell ref="B61:C62"/>
    <mergeCell ref="B51:K51"/>
    <mergeCell ref="E61:H61"/>
    <mergeCell ref="I61:K62"/>
    <mergeCell ref="B54:K56"/>
    <mergeCell ref="B57:K57"/>
    <mergeCell ref="B66:C66"/>
    <mergeCell ref="B65:C65"/>
    <mergeCell ref="K16:K17"/>
    <mergeCell ref="B59:J60"/>
    <mergeCell ref="B64:C64"/>
    <mergeCell ref="B63:C63"/>
    <mergeCell ref="I63:K63"/>
    <mergeCell ref="I64:K65"/>
    <mergeCell ref="I66:K66"/>
    <mergeCell ref="K20:K21"/>
    <mergeCell ref="K22:K23"/>
    <mergeCell ref="K24:K25"/>
    <mergeCell ref="B43:K45"/>
    <mergeCell ref="B48:K48"/>
    <mergeCell ref="B46:K47"/>
    <mergeCell ref="B49:K49"/>
    <mergeCell ref="B74:C74"/>
    <mergeCell ref="B75:C75"/>
    <mergeCell ref="B73:K73"/>
    <mergeCell ref="I67:K67"/>
    <mergeCell ref="I68:K68"/>
    <mergeCell ref="I69:K69"/>
    <mergeCell ref="I70:K70"/>
    <mergeCell ref="I71:K71"/>
    <mergeCell ref="B71:C71"/>
    <mergeCell ref="B70:C70"/>
    <mergeCell ref="B69:C69"/>
    <mergeCell ref="B68:C68"/>
    <mergeCell ref="B67:C67"/>
  </mergeCells>
  <phoneticPr fontId="55" type="noConversion"/>
  <printOptions horizontalCentered="1"/>
  <pageMargins left="0.19685039370078741" right="0.19685039370078741" top="0.78740157480314965" bottom="0.19685039370078741" header="0" footer="0"/>
  <pageSetup paperSize="9" scale="75" fitToHeight="4" orientation="landscape" r:id="rId1"/>
  <headerFooter alignWithMargins="0"/>
  <rowBreaks count="2" manualBreakCount="2">
    <brk id="15" max="10" man="1"/>
    <brk id="22" max="10" man="1"/>
  </rowBreaks>
  <legacyDrawing r:id="rId2"/>
</worksheet>
</file>

<file path=xl/worksheets/sheet2.xml><?xml version="1.0" encoding="utf-8"?>
<worksheet xmlns="http://schemas.openxmlformats.org/spreadsheetml/2006/main" xmlns:r="http://schemas.openxmlformats.org/officeDocument/2006/relationships">
  <dimension ref="A1:H151"/>
  <sheetViews>
    <sheetView view="pageBreakPreview" workbookViewId="0">
      <selection activeCell="C20" sqref="C20"/>
    </sheetView>
  </sheetViews>
  <sheetFormatPr defaultRowHeight="12.75"/>
  <cols>
    <col min="1" max="1" width="11.28515625" style="81" customWidth="1"/>
    <col min="2" max="2" width="7.7109375" style="82" customWidth="1"/>
    <col min="3" max="3" width="14" style="82" customWidth="1"/>
    <col min="4" max="4" width="13.5703125" style="81" customWidth="1"/>
    <col min="5" max="5" width="12.28515625" style="81" customWidth="1"/>
    <col min="6" max="6" width="9.85546875" style="82" customWidth="1"/>
    <col min="7" max="7" width="12" style="81" customWidth="1"/>
    <col min="8" max="8" width="12.85546875" style="81" bestFit="1" customWidth="1"/>
    <col min="9" max="9" width="10.140625" style="81" bestFit="1" customWidth="1"/>
    <col min="10" max="257" width="9.140625" style="81"/>
    <col min="258" max="258" width="13.42578125" style="81" customWidth="1"/>
    <col min="259" max="259" width="12.140625" style="81" customWidth="1"/>
    <col min="260" max="260" width="12.7109375" style="81" customWidth="1"/>
    <col min="261" max="261" width="11.85546875" style="81" customWidth="1"/>
    <col min="262" max="262" width="9.5703125" style="81" customWidth="1"/>
    <col min="263" max="263" width="16.28515625" style="81" customWidth="1"/>
    <col min="264" max="264" width="12.85546875" style="81" bestFit="1" customWidth="1"/>
    <col min="265" max="265" width="10.140625" style="81" bestFit="1" customWidth="1"/>
    <col min="266" max="513" width="9.140625" style="81"/>
    <col min="514" max="514" width="13.42578125" style="81" customWidth="1"/>
    <col min="515" max="515" width="12.140625" style="81" customWidth="1"/>
    <col min="516" max="516" width="12.7109375" style="81" customWidth="1"/>
    <col min="517" max="517" width="11.85546875" style="81" customWidth="1"/>
    <col min="518" max="518" width="9.5703125" style="81" customWidth="1"/>
    <col min="519" max="519" width="16.28515625" style="81" customWidth="1"/>
    <col min="520" max="520" width="12.85546875" style="81" bestFit="1" customWidth="1"/>
    <col min="521" max="521" width="10.140625" style="81" bestFit="1" customWidth="1"/>
    <col min="522" max="769" width="9.140625" style="81"/>
    <col min="770" max="770" width="13.42578125" style="81" customWidth="1"/>
    <col min="771" max="771" width="12.140625" style="81" customWidth="1"/>
    <col min="772" max="772" width="12.7109375" style="81" customWidth="1"/>
    <col min="773" max="773" width="11.85546875" style="81" customWidth="1"/>
    <col min="774" max="774" width="9.5703125" style="81" customWidth="1"/>
    <col min="775" max="775" width="16.28515625" style="81" customWidth="1"/>
    <col min="776" max="776" width="12.85546875" style="81" bestFit="1" customWidth="1"/>
    <col min="777" max="777" width="10.140625" style="81" bestFit="1" customWidth="1"/>
    <col min="778" max="1025" width="9.140625" style="81"/>
    <col min="1026" max="1026" width="13.42578125" style="81" customWidth="1"/>
    <col min="1027" max="1027" width="12.140625" style="81" customWidth="1"/>
    <col min="1028" max="1028" width="12.7109375" style="81" customWidth="1"/>
    <col min="1029" max="1029" width="11.85546875" style="81" customWidth="1"/>
    <col min="1030" max="1030" width="9.5703125" style="81" customWidth="1"/>
    <col min="1031" max="1031" width="16.28515625" style="81" customWidth="1"/>
    <col min="1032" max="1032" width="12.85546875" style="81" bestFit="1" customWidth="1"/>
    <col min="1033" max="1033" width="10.140625" style="81" bestFit="1" customWidth="1"/>
    <col min="1034" max="1281" width="9.140625" style="81"/>
    <col min="1282" max="1282" width="13.42578125" style="81" customWidth="1"/>
    <col min="1283" max="1283" width="12.140625" style="81" customWidth="1"/>
    <col min="1284" max="1284" width="12.7109375" style="81" customWidth="1"/>
    <col min="1285" max="1285" width="11.85546875" style="81" customWidth="1"/>
    <col min="1286" max="1286" width="9.5703125" style="81" customWidth="1"/>
    <col min="1287" max="1287" width="16.28515625" style="81" customWidth="1"/>
    <col min="1288" max="1288" width="12.85546875" style="81" bestFit="1" customWidth="1"/>
    <col min="1289" max="1289" width="10.140625" style="81" bestFit="1" customWidth="1"/>
    <col min="1290" max="1537" width="9.140625" style="81"/>
    <col min="1538" max="1538" width="13.42578125" style="81" customWidth="1"/>
    <col min="1539" max="1539" width="12.140625" style="81" customWidth="1"/>
    <col min="1540" max="1540" width="12.7109375" style="81" customWidth="1"/>
    <col min="1541" max="1541" width="11.85546875" style="81" customWidth="1"/>
    <col min="1542" max="1542" width="9.5703125" style="81" customWidth="1"/>
    <col min="1543" max="1543" width="16.28515625" style="81" customWidth="1"/>
    <col min="1544" max="1544" width="12.85546875" style="81" bestFit="1" customWidth="1"/>
    <col min="1545" max="1545" width="10.140625" style="81" bestFit="1" customWidth="1"/>
    <col min="1546" max="1793" width="9.140625" style="81"/>
    <col min="1794" max="1794" width="13.42578125" style="81" customWidth="1"/>
    <col min="1795" max="1795" width="12.140625" style="81" customWidth="1"/>
    <col min="1796" max="1796" width="12.7109375" style="81" customWidth="1"/>
    <col min="1797" max="1797" width="11.85546875" style="81" customWidth="1"/>
    <col min="1798" max="1798" width="9.5703125" style="81" customWidth="1"/>
    <col min="1799" max="1799" width="16.28515625" style="81" customWidth="1"/>
    <col min="1800" max="1800" width="12.85546875" style="81" bestFit="1" customWidth="1"/>
    <col min="1801" max="1801" width="10.140625" style="81" bestFit="1" customWidth="1"/>
    <col min="1802" max="2049" width="9.140625" style="81"/>
    <col min="2050" max="2050" width="13.42578125" style="81" customWidth="1"/>
    <col min="2051" max="2051" width="12.140625" style="81" customWidth="1"/>
    <col min="2052" max="2052" width="12.7109375" style="81" customWidth="1"/>
    <col min="2053" max="2053" width="11.85546875" style="81" customWidth="1"/>
    <col min="2054" max="2054" width="9.5703125" style="81" customWidth="1"/>
    <col min="2055" max="2055" width="16.28515625" style="81" customWidth="1"/>
    <col min="2056" max="2056" width="12.85546875" style="81" bestFit="1" customWidth="1"/>
    <col min="2057" max="2057" width="10.140625" style="81" bestFit="1" customWidth="1"/>
    <col min="2058" max="2305" width="9.140625" style="81"/>
    <col min="2306" max="2306" width="13.42578125" style="81" customWidth="1"/>
    <col min="2307" max="2307" width="12.140625" style="81" customWidth="1"/>
    <col min="2308" max="2308" width="12.7109375" style="81" customWidth="1"/>
    <col min="2309" max="2309" width="11.85546875" style="81" customWidth="1"/>
    <col min="2310" max="2310" width="9.5703125" style="81" customWidth="1"/>
    <col min="2311" max="2311" width="16.28515625" style="81" customWidth="1"/>
    <col min="2312" max="2312" width="12.85546875" style="81" bestFit="1" customWidth="1"/>
    <col min="2313" max="2313" width="10.140625" style="81" bestFit="1" customWidth="1"/>
    <col min="2314" max="2561" width="9.140625" style="81"/>
    <col min="2562" max="2562" width="13.42578125" style="81" customWidth="1"/>
    <col min="2563" max="2563" width="12.140625" style="81" customWidth="1"/>
    <col min="2564" max="2564" width="12.7109375" style="81" customWidth="1"/>
    <col min="2565" max="2565" width="11.85546875" style="81" customWidth="1"/>
    <col min="2566" max="2566" width="9.5703125" style="81" customWidth="1"/>
    <col min="2567" max="2567" width="16.28515625" style="81" customWidth="1"/>
    <col min="2568" max="2568" width="12.85546875" style="81" bestFit="1" customWidth="1"/>
    <col min="2569" max="2569" width="10.140625" style="81" bestFit="1" customWidth="1"/>
    <col min="2570" max="2817" width="9.140625" style="81"/>
    <col min="2818" max="2818" width="13.42578125" style="81" customWidth="1"/>
    <col min="2819" max="2819" width="12.140625" style="81" customWidth="1"/>
    <col min="2820" max="2820" width="12.7109375" style="81" customWidth="1"/>
    <col min="2821" max="2821" width="11.85546875" style="81" customWidth="1"/>
    <col min="2822" max="2822" width="9.5703125" style="81" customWidth="1"/>
    <col min="2823" max="2823" width="16.28515625" style="81" customWidth="1"/>
    <col min="2824" max="2824" width="12.85546875" style="81" bestFit="1" customWidth="1"/>
    <col min="2825" max="2825" width="10.140625" style="81" bestFit="1" customWidth="1"/>
    <col min="2826" max="3073" width="9.140625" style="81"/>
    <col min="3074" max="3074" width="13.42578125" style="81" customWidth="1"/>
    <col min="3075" max="3075" width="12.140625" style="81" customWidth="1"/>
    <col min="3076" max="3076" width="12.7109375" style="81" customWidth="1"/>
    <col min="3077" max="3077" width="11.85546875" style="81" customWidth="1"/>
    <col min="3078" max="3078" width="9.5703125" style="81" customWidth="1"/>
    <col min="3079" max="3079" width="16.28515625" style="81" customWidth="1"/>
    <col min="3080" max="3080" width="12.85546875" style="81" bestFit="1" customWidth="1"/>
    <col min="3081" max="3081" width="10.140625" style="81" bestFit="1" customWidth="1"/>
    <col min="3082" max="3329" width="9.140625" style="81"/>
    <col min="3330" max="3330" width="13.42578125" style="81" customWidth="1"/>
    <col min="3331" max="3331" width="12.140625" style="81" customWidth="1"/>
    <col min="3332" max="3332" width="12.7109375" style="81" customWidth="1"/>
    <col min="3333" max="3333" width="11.85546875" style="81" customWidth="1"/>
    <col min="3334" max="3334" width="9.5703125" style="81" customWidth="1"/>
    <col min="3335" max="3335" width="16.28515625" style="81" customWidth="1"/>
    <col min="3336" max="3336" width="12.85546875" style="81" bestFit="1" customWidth="1"/>
    <col min="3337" max="3337" width="10.140625" style="81" bestFit="1" customWidth="1"/>
    <col min="3338" max="3585" width="9.140625" style="81"/>
    <col min="3586" max="3586" width="13.42578125" style="81" customWidth="1"/>
    <col min="3587" max="3587" width="12.140625" style="81" customWidth="1"/>
    <col min="3588" max="3588" width="12.7109375" style="81" customWidth="1"/>
    <col min="3589" max="3589" width="11.85546875" style="81" customWidth="1"/>
    <col min="3590" max="3590" width="9.5703125" style="81" customWidth="1"/>
    <col min="3591" max="3591" width="16.28515625" style="81" customWidth="1"/>
    <col min="3592" max="3592" width="12.85546875" style="81" bestFit="1" customWidth="1"/>
    <col min="3593" max="3593" width="10.140625" style="81" bestFit="1" customWidth="1"/>
    <col min="3594" max="3841" width="9.140625" style="81"/>
    <col min="3842" max="3842" width="13.42578125" style="81" customWidth="1"/>
    <col min="3843" max="3843" width="12.140625" style="81" customWidth="1"/>
    <col min="3844" max="3844" width="12.7109375" style="81" customWidth="1"/>
    <col min="3845" max="3845" width="11.85546875" style="81" customWidth="1"/>
    <col min="3846" max="3846" width="9.5703125" style="81" customWidth="1"/>
    <col min="3847" max="3847" width="16.28515625" style="81" customWidth="1"/>
    <col min="3848" max="3848" width="12.85546875" style="81" bestFit="1" customWidth="1"/>
    <col min="3849" max="3849" width="10.140625" style="81" bestFit="1" customWidth="1"/>
    <col min="3850" max="4097" width="9.140625" style="81"/>
    <col min="4098" max="4098" width="13.42578125" style="81" customWidth="1"/>
    <col min="4099" max="4099" width="12.140625" style="81" customWidth="1"/>
    <col min="4100" max="4100" width="12.7109375" style="81" customWidth="1"/>
    <col min="4101" max="4101" width="11.85546875" style="81" customWidth="1"/>
    <col min="4102" max="4102" width="9.5703125" style="81" customWidth="1"/>
    <col min="4103" max="4103" width="16.28515625" style="81" customWidth="1"/>
    <col min="4104" max="4104" width="12.85546875" style="81" bestFit="1" customWidth="1"/>
    <col min="4105" max="4105" width="10.140625" style="81" bestFit="1" customWidth="1"/>
    <col min="4106" max="4353" width="9.140625" style="81"/>
    <col min="4354" max="4354" width="13.42578125" style="81" customWidth="1"/>
    <col min="4355" max="4355" width="12.140625" style="81" customWidth="1"/>
    <col min="4356" max="4356" width="12.7109375" style="81" customWidth="1"/>
    <col min="4357" max="4357" width="11.85546875" style="81" customWidth="1"/>
    <col min="4358" max="4358" width="9.5703125" style="81" customWidth="1"/>
    <col min="4359" max="4359" width="16.28515625" style="81" customWidth="1"/>
    <col min="4360" max="4360" width="12.85546875" style="81" bestFit="1" customWidth="1"/>
    <col min="4361" max="4361" width="10.140625" style="81" bestFit="1" customWidth="1"/>
    <col min="4362" max="4609" width="9.140625" style="81"/>
    <col min="4610" max="4610" width="13.42578125" style="81" customWidth="1"/>
    <col min="4611" max="4611" width="12.140625" style="81" customWidth="1"/>
    <col min="4612" max="4612" width="12.7109375" style="81" customWidth="1"/>
    <col min="4613" max="4613" width="11.85546875" style="81" customWidth="1"/>
    <col min="4614" max="4614" width="9.5703125" style="81" customWidth="1"/>
    <col min="4615" max="4615" width="16.28515625" style="81" customWidth="1"/>
    <col min="4616" max="4616" width="12.85546875" style="81" bestFit="1" customWidth="1"/>
    <col min="4617" max="4617" width="10.140625" style="81" bestFit="1" customWidth="1"/>
    <col min="4618" max="4865" width="9.140625" style="81"/>
    <col min="4866" max="4866" width="13.42578125" style="81" customWidth="1"/>
    <col min="4867" max="4867" width="12.140625" style="81" customWidth="1"/>
    <col min="4868" max="4868" width="12.7109375" style="81" customWidth="1"/>
    <col min="4869" max="4869" width="11.85546875" style="81" customWidth="1"/>
    <col min="4870" max="4870" width="9.5703125" style="81" customWidth="1"/>
    <col min="4871" max="4871" width="16.28515625" style="81" customWidth="1"/>
    <col min="4872" max="4872" width="12.85546875" style="81" bestFit="1" customWidth="1"/>
    <col min="4873" max="4873" width="10.140625" style="81" bestFit="1" customWidth="1"/>
    <col min="4874" max="5121" width="9.140625" style="81"/>
    <col min="5122" max="5122" width="13.42578125" style="81" customWidth="1"/>
    <col min="5123" max="5123" width="12.140625" style="81" customWidth="1"/>
    <col min="5124" max="5124" width="12.7109375" style="81" customWidth="1"/>
    <col min="5125" max="5125" width="11.85546875" style="81" customWidth="1"/>
    <col min="5126" max="5126" width="9.5703125" style="81" customWidth="1"/>
    <col min="5127" max="5127" width="16.28515625" style="81" customWidth="1"/>
    <col min="5128" max="5128" width="12.85546875" style="81" bestFit="1" customWidth="1"/>
    <col min="5129" max="5129" width="10.140625" style="81" bestFit="1" customWidth="1"/>
    <col min="5130" max="5377" width="9.140625" style="81"/>
    <col min="5378" max="5378" width="13.42578125" style="81" customWidth="1"/>
    <col min="5379" max="5379" width="12.140625" style="81" customWidth="1"/>
    <col min="5380" max="5380" width="12.7109375" style="81" customWidth="1"/>
    <col min="5381" max="5381" width="11.85546875" style="81" customWidth="1"/>
    <col min="5382" max="5382" width="9.5703125" style="81" customWidth="1"/>
    <col min="5383" max="5383" width="16.28515625" style="81" customWidth="1"/>
    <col min="5384" max="5384" width="12.85546875" style="81" bestFit="1" customWidth="1"/>
    <col min="5385" max="5385" width="10.140625" style="81" bestFit="1" customWidth="1"/>
    <col min="5386" max="5633" width="9.140625" style="81"/>
    <col min="5634" max="5634" width="13.42578125" style="81" customWidth="1"/>
    <col min="5635" max="5635" width="12.140625" style="81" customWidth="1"/>
    <col min="5636" max="5636" width="12.7109375" style="81" customWidth="1"/>
    <col min="5637" max="5637" width="11.85546875" style="81" customWidth="1"/>
    <col min="5638" max="5638" width="9.5703125" style="81" customWidth="1"/>
    <col min="5639" max="5639" width="16.28515625" style="81" customWidth="1"/>
    <col min="5640" max="5640" width="12.85546875" style="81" bestFit="1" customWidth="1"/>
    <col min="5641" max="5641" width="10.140625" style="81" bestFit="1" customWidth="1"/>
    <col min="5642" max="5889" width="9.140625" style="81"/>
    <col min="5890" max="5890" width="13.42578125" style="81" customWidth="1"/>
    <col min="5891" max="5891" width="12.140625" style="81" customWidth="1"/>
    <col min="5892" max="5892" width="12.7109375" style="81" customWidth="1"/>
    <col min="5893" max="5893" width="11.85546875" style="81" customWidth="1"/>
    <col min="5894" max="5894" width="9.5703125" style="81" customWidth="1"/>
    <col min="5895" max="5895" width="16.28515625" style="81" customWidth="1"/>
    <col min="5896" max="5896" width="12.85546875" style="81" bestFit="1" customWidth="1"/>
    <col min="5897" max="5897" width="10.140625" style="81" bestFit="1" customWidth="1"/>
    <col min="5898" max="6145" width="9.140625" style="81"/>
    <col min="6146" max="6146" width="13.42578125" style="81" customWidth="1"/>
    <col min="6147" max="6147" width="12.140625" style="81" customWidth="1"/>
    <col min="6148" max="6148" width="12.7109375" style="81" customWidth="1"/>
    <col min="6149" max="6149" width="11.85546875" style="81" customWidth="1"/>
    <col min="6150" max="6150" width="9.5703125" style="81" customWidth="1"/>
    <col min="6151" max="6151" width="16.28515625" style="81" customWidth="1"/>
    <col min="6152" max="6152" width="12.85546875" style="81" bestFit="1" customWidth="1"/>
    <col min="6153" max="6153" width="10.140625" style="81" bestFit="1" customWidth="1"/>
    <col min="6154" max="6401" width="9.140625" style="81"/>
    <col min="6402" max="6402" width="13.42578125" style="81" customWidth="1"/>
    <col min="6403" max="6403" width="12.140625" style="81" customWidth="1"/>
    <col min="6404" max="6404" width="12.7109375" style="81" customWidth="1"/>
    <col min="6405" max="6405" width="11.85546875" style="81" customWidth="1"/>
    <col min="6406" max="6406" width="9.5703125" style="81" customWidth="1"/>
    <col min="6407" max="6407" width="16.28515625" style="81" customWidth="1"/>
    <col min="6408" max="6408" width="12.85546875" style="81" bestFit="1" customWidth="1"/>
    <col min="6409" max="6409" width="10.140625" style="81" bestFit="1" customWidth="1"/>
    <col min="6410" max="6657" width="9.140625" style="81"/>
    <col min="6658" max="6658" width="13.42578125" style="81" customWidth="1"/>
    <col min="6659" max="6659" width="12.140625" style="81" customWidth="1"/>
    <col min="6660" max="6660" width="12.7109375" style="81" customWidth="1"/>
    <col min="6661" max="6661" width="11.85546875" style="81" customWidth="1"/>
    <col min="6662" max="6662" width="9.5703125" style="81" customWidth="1"/>
    <col min="6663" max="6663" width="16.28515625" style="81" customWidth="1"/>
    <col min="6664" max="6664" width="12.85546875" style="81" bestFit="1" customWidth="1"/>
    <col min="6665" max="6665" width="10.140625" style="81" bestFit="1" customWidth="1"/>
    <col min="6666" max="6913" width="9.140625" style="81"/>
    <col min="6914" max="6914" width="13.42578125" style="81" customWidth="1"/>
    <col min="6915" max="6915" width="12.140625" style="81" customWidth="1"/>
    <col min="6916" max="6916" width="12.7109375" style="81" customWidth="1"/>
    <col min="6917" max="6917" width="11.85546875" style="81" customWidth="1"/>
    <col min="6918" max="6918" width="9.5703125" style="81" customWidth="1"/>
    <col min="6919" max="6919" width="16.28515625" style="81" customWidth="1"/>
    <col min="6920" max="6920" width="12.85546875" style="81" bestFit="1" customWidth="1"/>
    <col min="6921" max="6921" width="10.140625" style="81" bestFit="1" customWidth="1"/>
    <col min="6922" max="7169" width="9.140625" style="81"/>
    <col min="7170" max="7170" width="13.42578125" style="81" customWidth="1"/>
    <col min="7171" max="7171" width="12.140625" style="81" customWidth="1"/>
    <col min="7172" max="7172" width="12.7109375" style="81" customWidth="1"/>
    <col min="7173" max="7173" width="11.85546875" style="81" customWidth="1"/>
    <col min="7174" max="7174" width="9.5703125" style="81" customWidth="1"/>
    <col min="7175" max="7175" width="16.28515625" style="81" customWidth="1"/>
    <col min="7176" max="7176" width="12.85546875" style="81" bestFit="1" customWidth="1"/>
    <col min="7177" max="7177" width="10.140625" style="81" bestFit="1" customWidth="1"/>
    <col min="7178" max="7425" width="9.140625" style="81"/>
    <col min="7426" max="7426" width="13.42578125" style="81" customWidth="1"/>
    <col min="7427" max="7427" width="12.140625" style="81" customWidth="1"/>
    <col min="7428" max="7428" width="12.7109375" style="81" customWidth="1"/>
    <col min="7429" max="7429" width="11.85546875" style="81" customWidth="1"/>
    <col min="7430" max="7430" width="9.5703125" style="81" customWidth="1"/>
    <col min="7431" max="7431" width="16.28515625" style="81" customWidth="1"/>
    <col min="7432" max="7432" width="12.85546875" style="81" bestFit="1" customWidth="1"/>
    <col min="7433" max="7433" width="10.140625" style="81" bestFit="1" customWidth="1"/>
    <col min="7434" max="7681" width="9.140625" style="81"/>
    <col min="7682" max="7682" width="13.42578125" style="81" customWidth="1"/>
    <col min="7683" max="7683" width="12.140625" style="81" customWidth="1"/>
    <col min="7684" max="7684" width="12.7109375" style="81" customWidth="1"/>
    <col min="7685" max="7685" width="11.85546875" style="81" customWidth="1"/>
    <col min="7686" max="7686" width="9.5703125" style="81" customWidth="1"/>
    <col min="7687" max="7687" width="16.28515625" style="81" customWidth="1"/>
    <col min="7688" max="7688" width="12.85546875" style="81" bestFit="1" customWidth="1"/>
    <col min="7689" max="7689" width="10.140625" style="81" bestFit="1" customWidth="1"/>
    <col min="7690" max="7937" width="9.140625" style="81"/>
    <col min="7938" max="7938" width="13.42578125" style="81" customWidth="1"/>
    <col min="7939" max="7939" width="12.140625" style="81" customWidth="1"/>
    <col min="7940" max="7940" width="12.7109375" style="81" customWidth="1"/>
    <col min="7941" max="7941" width="11.85546875" style="81" customWidth="1"/>
    <col min="7942" max="7942" width="9.5703125" style="81" customWidth="1"/>
    <col min="7943" max="7943" width="16.28515625" style="81" customWidth="1"/>
    <col min="7944" max="7944" width="12.85546875" style="81" bestFit="1" customWidth="1"/>
    <col min="7945" max="7945" width="10.140625" style="81" bestFit="1" customWidth="1"/>
    <col min="7946" max="8193" width="9.140625" style="81"/>
    <col min="8194" max="8194" width="13.42578125" style="81" customWidth="1"/>
    <col min="8195" max="8195" width="12.140625" style="81" customWidth="1"/>
    <col min="8196" max="8196" width="12.7109375" style="81" customWidth="1"/>
    <col min="8197" max="8197" width="11.85546875" style="81" customWidth="1"/>
    <col min="8198" max="8198" width="9.5703125" style="81" customWidth="1"/>
    <col min="8199" max="8199" width="16.28515625" style="81" customWidth="1"/>
    <col min="8200" max="8200" width="12.85546875" style="81" bestFit="1" customWidth="1"/>
    <col min="8201" max="8201" width="10.140625" style="81" bestFit="1" customWidth="1"/>
    <col min="8202" max="8449" width="9.140625" style="81"/>
    <col min="8450" max="8450" width="13.42578125" style="81" customWidth="1"/>
    <col min="8451" max="8451" width="12.140625" style="81" customWidth="1"/>
    <col min="8452" max="8452" width="12.7109375" style="81" customWidth="1"/>
    <col min="8453" max="8453" width="11.85546875" style="81" customWidth="1"/>
    <col min="8454" max="8454" width="9.5703125" style="81" customWidth="1"/>
    <col min="8455" max="8455" width="16.28515625" style="81" customWidth="1"/>
    <col min="8456" max="8456" width="12.85546875" style="81" bestFit="1" customWidth="1"/>
    <col min="8457" max="8457" width="10.140625" style="81" bestFit="1" customWidth="1"/>
    <col min="8458" max="8705" width="9.140625" style="81"/>
    <col min="8706" max="8706" width="13.42578125" style="81" customWidth="1"/>
    <col min="8707" max="8707" width="12.140625" style="81" customWidth="1"/>
    <col min="8708" max="8708" width="12.7109375" style="81" customWidth="1"/>
    <col min="8709" max="8709" width="11.85546875" style="81" customWidth="1"/>
    <col min="8710" max="8710" width="9.5703125" style="81" customWidth="1"/>
    <col min="8711" max="8711" width="16.28515625" style="81" customWidth="1"/>
    <col min="8712" max="8712" width="12.85546875" style="81" bestFit="1" customWidth="1"/>
    <col min="8713" max="8713" width="10.140625" style="81" bestFit="1" customWidth="1"/>
    <col min="8714" max="8961" width="9.140625" style="81"/>
    <col min="8962" max="8962" width="13.42578125" style="81" customWidth="1"/>
    <col min="8963" max="8963" width="12.140625" style="81" customWidth="1"/>
    <col min="8964" max="8964" width="12.7109375" style="81" customWidth="1"/>
    <col min="8965" max="8965" width="11.85546875" style="81" customWidth="1"/>
    <col min="8966" max="8966" width="9.5703125" style="81" customWidth="1"/>
    <col min="8967" max="8967" width="16.28515625" style="81" customWidth="1"/>
    <col min="8968" max="8968" width="12.85546875" style="81" bestFit="1" customWidth="1"/>
    <col min="8969" max="8969" width="10.140625" style="81" bestFit="1" customWidth="1"/>
    <col min="8970" max="9217" width="9.140625" style="81"/>
    <col min="9218" max="9218" width="13.42578125" style="81" customWidth="1"/>
    <col min="9219" max="9219" width="12.140625" style="81" customWidth="1"/>
    <col min="9220" max="9220" width="12.7109375" style="81" customWidth="1"/>
    <col min="9221" max="9221" width="11.85546875" style="81" customWidth="1"/>
    <col min="9222" max="9222" width="9.5703125" style="81" customWidth="1"/>
    <col min="9223" max="9223" width="16.28515625" style="81" customWidth="1"/>
    <col min="9224" max="9224" width="12.85546875" style="81" bestFit="1" customWidth="1"/>
    <col min="9225" max="9225" width="10.140625" style="81" bestFit="1" customWidth="1"/>
    <col min="9226" max="9473" width="9.140625" style="81"/>
    <col min="9474" max="9474" width="13.42578125" style="81" customWidth="1"/>
    <col min="9475" max="9475" width="12.140625" style="81" customWidth="1"/>
    <col min="9476" max="9476" width="12.7109375" style="81" customWidth="1"/>
    <col min="9477" max="9477" width="11.85546875" style="81" customWidth="1"/>
    <col min="9478" max="9478" width="9.5703125" style="81" customWidth="1"/>
    <col min="9479" max="9479" width="16.28515625" style="81" customWidth="1"/>
    <col min="9480" max="9480" width="12.85546875" style="81" bestFit="1" customWidth="1"/>
    <col min="9481" max="9481" width="10.140625" style="81" bestFit="1" customWidth="1"/>
    <col min="9482" max="9729" width="9.140625" style="81"/>
    <col min="9730" max="9730" width="13.42578125" style="81" customWidth="1"/>
    <col min="9731" max="9731" width="12.140625" style="81" customWidth="1"/>
    <col min="9732" max="9732" width="12.7109375" style="81" customWidth="1"/>
    <col min="9733" max="9733" width="11.85546875" style="81" customWidth="1"/>
    <col min="9734" max="9734" width="9.5703125" style="81" customWidth="1"/>
    <col min="9735" max="9735" width="16.28515625" style="81" customWidth="1"/>
    <col min="9736" max="9736" width="12.85546875" style="81" bestFit="1" customWidth="1"/>
    <col min="9737" max="9737" width="10.140625" style="81" bestFit="1" customWidth="1"/>
    <col min="9738" max="9985" width="9.140625" style="81"/>
    <col min="9986" max="9986" width="13.42578125" style="81" customWidth="1"/>
    <col min="9987" max="9987" width="12.140625" style="81" customWidth="1"/>
    <col min="9988" max="9988" width="12.7109375" style="81" customWidth="1"/>
    <col min="9989" max="9989" width="11.85546875" style="81" customWidth="1"/>
    <col min="9990" max="9990" width="9.5703125" style="81" customWidth="1"/>
    <col min="9991" max="9991" width="16.28515625" style="81" customWidth="1"/>
    <col min="9992" max="9992" width="12.85546875" style="81" bestFit="1" customWidth="1"/>
    <col min="9993" max="9993" width="10.140625" style="81" bestFit="1" customWidth="1"/>
    <col min="9994" max="10241" width="9.140625" style="81"/>
    <col min="10242" max="10242" width="13.42578125" style="81" customWidth="1"/>
    <col min="10243" max="10243" width="12.140625" style="81" customWidth="1"/>
    <col min="10244" max="10244" width="12.7109375" style="81" customWidth="1"/>
    <col min="10245" max="10245" width="11.85546875" style="81" customWidth="1"/>
    <col min="10246" max="10246" width="9.5703125" style="81" customWidth="1"/>
    <col min="10247" max="10247" width="16.28515625" style="81" customWidth="1"/>
    <col min="10248" max="10248" width="12.85546875" style="81" bestFit="1" customWidth="1"/>
    <col min="10249" max="10249" width="10.140625" style="81" bestFit="1" customWidth="1"/>
    <col min="10250" max="10497" width="9.140625" style="81"/>
    <col min="10498" max="10498" width="13.42578125" style="81" customWidth="1"/>
    <col min="10499" max="10499" width="12.140625" style="81" customWidth="1"/>
    <col min="10500" max="10500" width="12.7109375" style="81" customWidth="1"/>
    <col min="10501" max="10501" width="11.85546875" style="81" customWidth="1"/>
    <col min="10502" max="10502" width="9.5703125" style="81" customWidth="1"/>
    <col min="10503" max="10503" width="16.28515625" style="81" customWidth="1"/>
    <col min="10504" max="10504" width="12.85546875" style="81" bestFit="1" customWidth="1"/>
    <col min="10505" max="10505" width="10.140625" style="81" bestFit="1" customWidth="1"/>
    <col min="10506" max="10753" width="9.140625" style="81"/>
    <col min="10754" max="10754" width="13.42578125" style="81" customWidth="1"/>
    <col min="10755" max="10755" width="12.140625" style="81" customWidth="1"/>
    <col min="10756" max="10756" width="12.7109375" style="81" customWidth="1"/>
    <col min="10757" max="10757" width="11.85546875" style="81" customWidth="1"/>
    <col min="10758" max="10758" width="9.5703125" style="81" customWidth="1"/>
    <col min="10759" max="10759" width="16.28515625" style="81" customWidth="1"/>
    <col min="10760" max="10760" width="12.85546875" style="81" bestFit="1" customWidth="1"/>
    <col min="10761" max="10761" width="10.140625" style="81" bestFit="1" customWidth="1"/>
    <col min="10762" max="11009" width="9.140625" style="81"/>
    <col min="11010" max="11010" width="13.42578125" style="81" customWidth="1"/>
    <col min="11011" max="11011" width="12.140625" style="81" customWidth="1"/>
    <col min="11012" max="11012" width="12.7109375" style="81" customWidth="1"/>
    <col min="11013" max="11013" width="11.85546875" style="81" customWidth="1"/>
    <col min="11014" max="11014" width="9.5703125" style="81" customWidth="1"/>
    <col min="11015" max="11015" width="16.28515625" style="81" customWidth="1"/>
    <col min="11016" max="11016" width="12.85546875" style="81" bestFit="1" customWidth="1"/>
    <col min="11017" max="11017" width="10.140625" style="81" bestFit="1" customWidth="1"/>
    <col min="11018" max="11265" width="9.140625" style="81"/>
    <col min="11266" max="11266" width="13.42578125" style="81" customWidth="1"/>
    <col min="11267" max="11267" width="12.140625" style="81" customWidth="1"/>
    <col min="11268" max="11268" width="12.7109375" style="81" customWidth="1"/>
    <col min="11269" max="11269" width="11.85546875" style="81" customWidth="1"/>
    <col min="11270" max="11270" width="9.5703125" style="81" customWidth="1"/>
    <col min="11271" max="11271" width="16.28515625" style="81" customWidth="1"/>
    <col min="11272" max="11272" width="12.85546875" style="81" bestFit="1" customWidth="1"/>
    <col min="11273" max="11273" width="10.140625" style="81" bestFit="1" customWidth="1"/>
    <col min="11274" max="11521" width="9.140625" style="81"/>
    <col min="11522" max="11522" width="13.42578125" style="81" customWidth="1"/>
    <col min="11523" max="11523" width="12.140625" style="81" customWidth="1"/>
    <col min="11524" max="11524" width="12.7109375" style="81" customWidth="1"/>
    <col min="11525" max="11525" width="11.85546875" style="81" customWidth="1"/>
    <col min="11526" max="11526" width="9.5703125" style="81" customWidth="1"/>
    <col min="11527" max="11527" width="16.28515625" style="81" customWidth="1"/>
    <col min="11528" max="11528" width="12.85546875" style="81" bestFit="1" customWidth="1"/>
    <col min="11529" max="11529" width="10.140625" style="81" bestFit="1" customWidth="1"/>
    <col min="11530" max="11777" width="9.140625" style="81"/>
    <col min="11778" max="11778" width="13.42578125" style="81" customWidth="1"/>
    <col min="11779" max="11779" width="12.140625" style="81" customWidth="1"/>
    <col min="11780" max="11780" width="12.7109375" style="81" customWidth="1"/>
    <col min="11781" max="11781" width="11.85546875" style="81" customWidth="1"/>
    <col min="11782" max="11782" width="9.5703125" style="81" customWidth="1"/>
    <col min="11783" max="11783" width="16.28515625" style="81" customWidth="1"/>
    <col min="11784" max="11784" width="12.85546875" style="81" bestFit="1" customWidth="1"/>
    <col min="11785" max="11785" width="10.140625" style="81" bestFit="1" customWidth="1"/>
    <col min="11786" max="12033" width="9.140625" style="81"/>
    <col min="12034" max="12034" width="13.42578125" style="81" customWidth="1"/>
    <col min="12035" max="12035" width="12.140625" style="81" customWidth="1"/>
    <col min="12036" max="12036" width="12.7109375" style="81" customWidth="1"/>
    <col min="12037" max="12037" width="11.85546875" style="81" customWidth="1"/>
    <col min="12038" max="12038" width="9.5703125" style="81" customWidth="1"/>
    <col min="12039" max="12039" width="16.28515625" style="81" customWidth="1"/>
    <col min="12040" max="12040" width="12.85546875" style="81" bestFit="1" customWidth="1"/>
    <col min="12041" max="12041" width="10.140625" style="81" bestFit="1" customWidth="1"/>
    <col min="12042" max="12289" width="9.140625" style="81"/>
    <col min="12290" max="12290" width="13.42578125" style="81" customWidth="1"/>
    <col min="12291" max="12291" width="12.140625" style="81" customWidth="1"/>
    <col min="12292" max="12292" width="12.7109375" style="81" customWidth="1"/>
    <col min="12293" max="12293" width="11.85546875" style="81" customWidth="1"/>
    <col min="12294" max="12294" width="9.5703125" style="81" customWidth="1"/>
    <col min="12295" max="12295" width="16.28515625" style="81" customWidth="1"/>
    <col min="12296" max="12296" width="12.85546875" style="81" bestFit="1" customWidth="1"/>
    <col min="12297" max="12297" width="10.140625" style="81" bestFit="1" customWidth="1"/>
    <col min="12298" max="12545" width="9.140625" style="81"/>
    <col min="12546" max="12546" width="13.42578125" style="81" customWidth="1"/>
    <col min="12547" max="12547" width="12.140625" style="81" customWidth="1"/>
    <col min="12548" max="12548" width="12.7109375" style="81" customWidth="1"/>
    <col min="12549" max="12549" width="11.85546875" style="81" customWidth="1"/>
    <col min="12550" max="12550" width="9.5703125" style="81" customWidth="1"/>
    <col min="12551" max="12551" width="16.28515625" style="81" customWidth="1"/>
    <col min="12552" max="12552" width="12.85546875" style="81" bestFit="1" customWidth="1"/>
    <col min="12553" max="12553" width="10.140625" style="81" bestFit="1" customWidth="1"/>
    <col min="12554" max="12801" width="9.140625" style="81"/>
    <col min="12802" max="12802" width="13.42578125" style="81" customWidth="1"/>
    <col min="12803" max="12803" width="12.140625" style="81" customWidth="1"/>
    <col min="12804" max="12804" width="12.7109375" style="81" customWidth="1"/>
    <col min="12805" max="12805" width="11.85546875" style="81" customWidth="1"/>
    <col min="12806" max="12806" width="9.5703125" style="81" customWidth="1"/>
    <col min="12807" max="12807" width="16.28515625" style="81" customWidth="1"/>
    <col min="12808" max="12808" width="12.85546875" style="81" bestFit="1" customWidth="1"/>
    <col min="12809" max="12809" width="10.140625" style="81" bestFit="1" customWidth="1"/>
    <col min="12810" max="13057" width="9.140625" style="81"/>
    <col min="13058" max="13058" width="13.42578125" style="81" customWidth="1"/>
    <col min="13059" max="13059" width="12.140625" style="81" customWidth="1"/>
    <col min="13060" max="13060" width="12.7109375" style="81" customWidth="1"/>
    <col min="13061" max="13061" width="11.85546875" style="81" customWidth="1"/>
    <col min="13062" max="13062" width="9.5703125" style="81" customWidth="1"/>
    <col min="13063" max="13063" width="16.28515625" style="81" customWidth="1"/>
    <col min="13064" max="13064" width="12.85546875" style="81" bestFit="1" customWidth="1"/>
    <col min="13065" max="13065" width="10.140625" style="81" bestFit="1" customWidth="1"/>
    <col min="13066" max="13313" width="9.140625" style="81"/>
    <col min="13314" max="13314" width="13.42578125" style="81" customWidth="1"/>
    <col min="13315" max="13315" width="12.140625" style="81" customWidth="1"/>
    <col min="13316" max="13316" width="12.7109375" style="81" customWidth="1"/>
    <col min="13317" max="13317" width="11.85546875" style="81" customWidth="1"/>
    <col min="13318" max="13318" width="9.5703125" style="81" customWidth="1"/>
    <col min="13319" max="13319" width="16.28515625" style="81" customWidth="1"/>
    <col min="13320" max="13320" width="12.85546875" style="81" bestFit="1" customWidth="1"/>
    <col min="13321" max="13321" width="10.140625" style="81" bestFit="1" customWidth="1"/>
    <col min="13322" max="13569" width="9.140625" style="81"/>
    <col min="13570" max="13570" width="13.42578125" style="81" customWidth="1"/>
    <col min="13571" max="13571" width="12.140625" style="81" customWidth="1"/>
    <col min="13572" max="13572" width="12.7109375" style="81" customWidth="1"/>
    <col min="13573" max="13573" width="11.85546875" style="81" customWidth="1"/>
    <col min="13574" max="13574" width="9.5703125" style="81" customWidth="1"/>
    <col min="13575" max="13575" width="16.28515625" style="81" customWidth="1"/>
    <col min="13576" max="13576" width="12.85546875" style="81" bestFit="1" customWidth="1"/>
    <col min="13577" max="13577" width="10.140625" style="81" bestFit="1" customWidth="1"/>
    <col min="13578" max="13825" width="9.140625" style="81"/>
    <col min="13826" max="13826" width="13.42578125" style="81" customWidth="1"/>
    <col min="13827" max="13827" width="12.140625" style="81" customWidth="1"/>
    <col min="13828" max="13828" width="12.7109375" style="81" customWidth="1"/>
    <col min="13829" max="13829" width="11.85546875" style="81" customWidth="1"/>
    <col min="13830" max="13830" width="9.5703125" style="81" customWidth="1"/>
    <col min="13831" max="13831" width="16.28515625" style="81" customWidth="1"/>
    <col min="13832" max="13832" width="12.85546875" style="81" bestFit="1" customWidth="1"/>
    <col min="13833" max="13833" width="10.140625" style="81" bestFit="1" customWidth="1"/>
    <col min="13834" max="14081" width="9.140625" style="81"/>
    <col min="14082" max="14082" width="13.42578125" style="81" customWidth="1"/>
    <col min="14083" max="14083" width="12.140625" style="81" customWidth="1"/>
    <col min="14084" max="14084" width="12.7109375" style="81" customWidth="1"/>
    <col min="14085" max="14085" width="11.85546875" style="81" customWidth="1"/>
    <col min="14086" max="14086" width="9.5703125" style="81" customWidth="1"/>
    <col min="14087" max="14087" width="16.28515625" style="81" customWidth="1"/>
    <col min="14088" max="14088" width="12.85546875" style="81" bestFit="1" customWidth="1"/>
    <col min="14089" max="14089" width="10.140625" style="81" bestFit="1" customWidth="1"/>
    <col min="14090" max="14337" width="9.140625" style="81"/>
    <col min="14338" max="14338" width="13.42578125" style="81" customWidth="1"/>
    <col min="14339" max="14339" width="12.140625" style="81" customWidth="1"/>
    <col min="14340" max="14340" width="12.7109375" style="81" customWidth="1"/>
    <col min="14341" max="14341" width="11.85546875" style="81" customWidth="1"/>
    <col min="14342" max="14342" width="9.5703125" style="81" customWidth="1"/>
    <col min="14343" max="14343" width="16.28515625" style="81" customWidth="1"/>
    <col min="14344" max="14344" width="12.85546875" style="81" bestFit="1" customWidth="1"/>
    <col min="14345" max="14345" width="10.140625" style="81" bestFit="1" customWidth="1"/>
    <col min="14346" max="14593" width="9.140625" style="81"/>
    <col min="14594" max="14594" width="13.42578125" style="81" customWidth="1"/>
    <col min="14595" max="14595" width="12.140625" style="81" customWidth="1"/>
    <col min="14596" max="14596" width="12.7109375" style="81" customWidth="1"/>
    <col min="14597" max="14597" width="11.85546875" style="81" customWidth="1"/>
    <col min="14598" max="14598" width="9.5703125" style="81" customWidth="1"/>
    <col min="14599" max="14599" width="16.28515625" style="81" customWidth="1"/>
    <col min="14600" max="14600" width="12.85546875" style="81" bestFit="1" customWidth="1"/>
    <col min="14601" max="14601" width="10.140625" style="81" bestFit="1" customWidth="1"/>
    <col min="14602" max="14849" width="9.140625" style="81"/>
    <col min="14850" max="14850" width="13.42578125" style="81" customWidth="1"/>
    <col min="14851" max="14851" width="12.140625" style="81" customWidth="1"/>
    <col min="14852" max="14852" width="12.7109375" style="81" customWidth="1"/>
    <col min="14853" max="14853" width="11.85546875" style="81" customWidth="1"/>
    <col min="14854" max="14854" width="9.5703125" style="81" customWidth="1"/>
    <col min="14855" max="14855" width="16.28515625" style="81" customWidth="1"/>
    <col min="14856" max="14856" width="12.85546875" style="81" bestFit="1" customWidth="1"/>
    <col min="14857" max="14857" width="10.140625" style="81" bestFit="1" customWidth="1"/>
    <col min="14858" max="15105" width="9.140625" style="81"/>
    <col min="15106" max="15106" width="13.42578125" style="81" customWidth="1"/>
    <col min="15107" max="15107" width="12.140625" style="81" customWidth="1"/>
    <col min="15108" max="15108" width="12.7109375" style="81" customWidth="1"/>
    <col min="15109" max="15109" width="11.85546875" style="81" customWidth="1"/>
    <col min="15110" max="15110" width="9.5703125" style="81" customWidth="1"/>
    <col min="15111" max="15111" width="16.28515625" style="81" customWidth="1"/>
    <col min="15112" max="15112" width="12.85546875" style="81" bestFit="1" customWidth="1"/>
    <col min="15113" max="15113" width="10.140625" style="81" bestFit="1" customWidth="1"/>
    <col min="15114" max="15361" width="9.140625" style="81"/>
    <col min="15362" max="15362" width="13.42578125" style="81" customWidth="1"/>
    <col min="15363" max="15363" width="12.140625" style="81" customWidth="1"/>
    <col min="15364" max="15364" width="12.7109375" style="81" customWidth="1"/>
    <col min="15365" max="15365" width="11.85546875" style="81" customWidth="1"/>
    <col min="15366" max="15366" width="9.5703125" style="81" customWidth="1"/>
    <col min="15367" max="15367" width="16.28515625" style="81" customWidth="1"/>
    <col min="15368" max="15368" width="12.85546875" style="81" bestFit="1" customWidth="1"/>
    <col min="15369" max="15369" width="10.140625" style="81" bestFit="1" customWidth="1"/>
    <col min="15370" max="15617" width="9.140625" style="81"/>
    <col min="15618" max="15618" width="13.42578125" style="81" customWidth="1"/>
    <col min="15619" max="15619" width="12.140625" style="81" customWidth="1"/>
    <col min="15620" max="15620" width="12.7109375" style="81" customWidth="1"/>
    <col min="15621" max="15621" width="11.85546875" style="81" customWidth="1"/>
    <col min="15622" max="15622" width="9.5703125" style="81" customWidth="1"/>
    <col min="15623" max="15623" width="16.28515625" style="81" customWidth="1"/>
    <col min="15624" max="15624" width="12.85546875" style="81" bestFit="1" customWidth="1"/>
    <col min="15625" max="15625" width="10.140625" style="81" bestFit="1" customWidth="1"/>
    <col min="15626" max="15873" width="9.140625" style="81"/>
    <col min="15874" max="15874" width="13.42578125" style="81" customWidth="1"/>
    <col min="15875" max="15875" width="12.140625" style="81" customWidth="1"/>
    <col min="15876" max="15876" width="12.7109375" style="81" customWidth="1"/>
    <col min="15877" max="15877" width="11.85546875" style="81" customWidth="1"/>
    <col min="15878" max="15878" width="9.5703125" style="81" customWidth="1"/>
    <col min="15879" max="15879" width="16.28515625" style="81" customWidth="1"/>
    <col min="15880" max="15880" width="12.85546875" style="81" bestFit="1" customWidth="1"/>
    <col min="15881" max="15881" width="10.140625" style="81" bestFit="1" customWidth="1"/>
    <col min="15882" max="16129" width="9.140625" style="81"/>
    <col min="16130" max="16130" width="13.42578125" style="81" customWidth="1"/>
    <col min="16131" max="16131" width="12.140625" style="81" customWidth="1"/>
    <col min="16132" max="16132" width="12.7109375" style="81" customWidth="1"/>
    <col min="16133" max="16133" width="11.85546875" style="81" customWidth="1"/>
    <col min="16134" max="16134" width="9.5703125" style="81" customWidth="1"/>
    <col min="16135" max="16135" width="16.28515625" style="81" customWidth="1"/>
    <col min="16136" max="16136" width="12.85546875" style="81" bestFit="1" customWidth="1"/>
    <col min="16137" max="16137" width="10.140625" style="81" bestFit="1" customWidth="1"/>
    <col min="16138" max="16384" width="9.140625" style="81"/>
  </cols>
  <sheetData>
    <row r="1" spans="1:8" ht="13.5" customHeight="1">
      <c r="A1" s="255"/>
      <c r="B1" s="255"/>
      <c r="C1" s="103"/>
      <c r="G1" s="113"/>
      <c r="H1" s="113"/>
    </row>
    <row r="2" spans="1:8" ht="13.5" customHeight="1">
      <c r="A2" s="252" t="s">
        <v>89</v>
      </c>
      <c r="B2" s="252"/>
      <c r="C2" s="252"/>
      <c r="D2" s="252"/>
      <c r="E2" s="252"/>
      <c r="F2" s="252"/>
      <c r="G2" s="252"/>
    </row>
    <row r="3" spans="1:8" ht="15.75" customHeight="1">
      <c r="A3" s="252"/>
      <c r="B3" s="252"/>
      <c r="C3" s="252"/>
      <c r="D3" s="252"/>
      <c r="E3" s="252"/>
      <c r="F3" s="252"/>
      <c r="G3" s="252"/>
    </row>
    <row r="4" spans="1:8" ht="15.75" customHeight="1">
      <c r="A4" s="104"/>
      <c r="B4" s="104"/>
      <c r="C4" s="104"/>
      <c r="D4" s="104"/>
      <c r="E4" s="104"/>
      <c r="F4" s="104"/>
      <c r="G4" s="104"/>
    </row>
    <row r="5" spans="1:8" ht="15.75" customHeight="1" thickBot="1">
      <c r="A5" s="104"/>
      <c r="B5" s="104"/>
      <c r="C5" s="104"/>
      <c r="D5" s="104"/>
      <c r="E5" s="104"/>
      <c r="F5" s="104"/>
      <c r="G5" s="150" t="s">
        <v>118</v>
      </c>
    </row>
    <row r="6" spans="1:8" s="83" customFormat="1" ht="12.75" customHeight="1">
      <c r="A6" s="253" t="s">
        <v>80</v>
      </c>
      <c r="B6" s="253" t="s">
        <v>81</v>
      </c>
      <c r="C6" s="253" t="s">
        <v>87</v>
      </c>
      <c r="D6" s="256" t="s">
        <v>82</v>
      </c>
      <c r="E6" s="257"/>
      <c r="F6" s="253" t="s">
        <v>83</v>
      </c>
      <c r="G6" s="253" t="s">
        <v>84</v>
      </c>
    </row>
    <row r="7" spans="1:8" s="83" customFormat="1" ht="36">
      <c r="A7" s="254"/>
      <c r="B7" s="254"/>
      <c r="C7" s="254"/>
      <c r="D7" s="84" t="s">
        <v>85</v>
      </c>
      <c r="E7" s="85" t="s">
        <v>86</v>
      </c>
      <c r="F7" s="254"/>
      <c r="G7" s="254"/>
    </row>
    <row r="8" spans="1:8" s="86" customFormat="1">
      <c r="A8" s="249"/>
      <c r="B8" s="250"/>
      <c r="C8" s="250"/>
      <c r="D8" s="250"/>
      <c r="E8" s="250"/>
      <c r="F8" s="250"/>
      <c r="G8" s="251"/>
    </row>
    <row r="9" spans="1:8" s="86" customFormat="1">
      <c r="A9" s="87">
        <v>10000000</v>
      </c>
      <c r="B9" s="88">
        <v>0.10201</v>
      </c>
      <c r="C9" s="87"/>
      <c r="D9" s="89">
        <v>41640</v>
      </c>
      <c r="E9" s="89">
        <v>41670</v>
      </c>
      <c r="F9" s="90">
        <f t="shared" ref="F9:F20" si="0">E9-D9+1</f>
        <v>31</v>
      </c>
      <c r="G9" s="91">
        <f>ROUND(A9*B9/366*F9,2)</f>
        <v>86401.91</v>
      </c>
    </row>
    <row r="10" spans="1:8" s="86" customFormat="1">
      <c r="A10" s="87">
        <f>A9-C9</f>
        <v>10000000</v>
      </c>
      <c r="B10" s="88">
        <v>0.10201</v>
      </c>
      <c r="C10" s="87"/>
      <c r="D10" s="89">
        <f>E9+1</f>
        <v>41671</v>
      </c>
      <c r="E10" s="89">
        <v>41698</v>
      </c>
      <c r="F10" s="90">
        <f t="shared" si="0"/>
        <v>28</v>
      </c>
      <c r="G10" s="91">
        <f t="shared" ref="G10:G20" si="1">ROUND(A10*B10/366*F10,2)</f>
        <v>78040.44</v>
      </c>
    </row>
    <row r="11" spans="1:8" s="86" customFormat="1">
      <c r="A11" s="87">
        <f t="shared" ref="A11:A19" si="2">A10-C10</f>
        <v>10000000</v>
      </c>
      <c r="B11" s="88">
        <v>0.10201</v>
      </c>
      <c r="C11" s="87"/>
      <c r="D11" s="89">
        <f t="shared" ref="D11:D20" si="3">E10+1</f>
        <v>41699</v>
      </c>
      <c r="E11" s="89">
        <v>41729</v>
      </c>
      <c r="F11" s="92">
        <f t="shared" si="0"/>
        <v>31</v>
      </c>
      <c r="G11" s="91">
        <f t="shared" si="1"/>
        <v>86401.91</v>
      </c>
    </row>
    <row r="12" spans="1:8" s="86" customFormat="1">
      <c r="A12" s="87">
        <f t="shared" si="2"/>
        <v>10000000</v>
      </c>
      <c r="B12" s="88">
        <v>0.10201</v>
      </c>
      <c r="C12" s="87"/>
      <c r="D12" s="89">
        <f t="shared" si="3"/>
        <v>41730</v>
      </c>
      <c r="E12" s="89">
        <v>41759</v>
      </c>
      <c r="F12" s="92">
        <f t="shared" si="0"/>
        <v>30</v>
      </c>
      <c r="G12" s="91">
        <f t="shared" si="1"/>
        <v>83614.75</v>
      </c>
    </row>
    <row r="13" spans="1:8" s="86" customFormat="1">
      <c r="A13" s="87">
        <f t="shared" si="2"/>
        <v>10000000</v>
      </c>
      <c r="B13" s="88">
        <v>0.10201</v>
      </c>
      <c r="C13" s="87"/>
      <c r="D13" s="89">
        <f t="shared" si="3"/>
        <v>41760</v>
      </c>
      <c r="E13" s="89">
        <v>41790</v>
      </c>
      <c r="F13" s="92">
        <f t="shared" si="0"/>
        <v>31</v>
      </c>
      <c r="G13" s="91">
        <f t="shared" si="1"/>
        <v>86401.91</v>
      </c>
      <c r="H13" s="93"/>
    </row>
    <row r="14" spans="1:8" s="86" customFormat="1">
      <c r="A14" s="87">
        <f t="shared" si="2"/>
        <v>10000000</v>
      </c>
      <c r="B14" s="88">
        <v>0.10201</v>
      </c>
      <c r="C14" s="87"/>
      <c r="D14" s="89">
        <f t="shared" si="3"/>
        <v>41791</v>
      </c>
      <c r="E14" s="89">
        <v>41820</v>
      </c>
      <c r="F14" s="92">
        <f t="shared" si="0"/>
        <v>30</v>
      </c>
      <c r="G14" s="91">
        <f t="shared" si="1"/>
        <v>83614.75</v>
      </c>
      <c r="H14" s="93"/>
    </row>
    <row r="15" spans="1:8" s="86" customFormat="1">
      <c r="A15" s="87">
        <f t="shared" si="2"/>
        <v>10000000</v>
      </c>
      <c r="B15" s="88">
        <v>0.10201</v>
      </c>
      <c r="C15" s="87"/>
      <c r="D15" s="89">
        <f t="shared" si="3"/>
        <v>41821</v>
      </c>
      <c r="E15" s="89">
        <v>41851</v>
      </c>
      <c r="F15" s="92">
        <f t="shared" si="0"/>
        <v>31</v>
      </c>
      <c r="G15" s="91">
        <f t="shared" si="1"/>
        <v>86401.91</v>
      </c>
      <c r="H15" s="93"/>
    </row>
    <row r="16" spans="1:8" s="86" customFormat="1">
      <c r="A16" s="87">
        <f t="shared" si="2"/>
        <v>10000000</v>
      </c>
      <c r="B16" s="88">
        <v>0.10201</v>
      </c>
      <c r="C16" s="87"/>
      <c r="D16" s="89">
        <f t="shared" si="3"/>
        <v>41852</v>
      </c>
      <c r="E16" s="89">
        <v>41882</v>
      </c>
      <c r="F16" s="92">
        <f t="shared" si="0"/>
        <v>31</v>
      </c>
      <c r="G16" s="91">
        <f t="shared" si="1"/>
        <v>86401.91</v>
      </c>
      <c r="H16" s="93"/>
    </row>
    <row r="17" spans="1:8" s="86" customFormat="1">
      <c r="A17" s="87">
        <f t="shared" si="2"/>
        <v>10000000</v>
      </c>
      <c r="B17" s="88">
        <v>0.10201</v>
      </c>
      <c r="C17" s="87"/>
      <c r="D17" s="89">
        <f t="shared" si="3"/>
        <v>41883</v>
      </c>
      <c r="E17" s="89">
        <v>41912</v>
      </c>
      <c r="F17" s="92">
        <f t="shared" si="0"/>
        <v>30</v>
      </c>
      <c r="G17" s="91">
        <f t="shared" si="1"/>
        <v>83614.75</v>
      </c>
      <c r="H17" s="93"/>
    </row>
    <row r="18" spans="1:8" s="86" customFormat="1">
      <c r="A18" s="87">
        <f t="shared" si="2"/>
        <v>10000000</v>
      </c>
      <c r="B18" s="88">
        <v>0.10201</v>
      </c>
      <c r="C18" s="87"/>
      <c r="D18" s="89">
        <f t="shared" si="3"/>
        <v>41913</v>
      </c>
      <c r="E18" s="89">
        <v>41943</v>
      </c>
      <c r="F18" s="92">
        <f t="shared" si="0"/>
        <v>31</v>
      </c>
      <c r="G18" s="91">
        <f t="shared" si="1"/>
        <v>86401.91</v>
      </c>
      <c r="H18" s="93"/>
    </row>
    <row r="19" spans="1:8" s="86" customFormat="1">
      <c r="A19" s="87">
        <f t="shared" si="2"/>
        <v>10000000</v>
      </c>
      <c r="B19" s="88">
        <v>0.10201</v>
      </c>
      <c r="C19" s="87"/>
      <c r="D19" s="89">
        <f t="shared" si="3"/>
        <v>41944</v>
      </c>
      <c r="E19" s="89">
        <v>41973</v>
      </c>
      <c r="F19" s="92">
        <f t="shared" si="0"/>
        <v>30</v>
      </c>
      <c r="G19" s="91">
        <f t="shared" si="1"/>
        <v>83614.75</v>
      </c>
      <c r="H19" s="93"/>
    </row>
    <row r="20" spans="1:8" s="86" customFormat="1">
      <c r="A20" s="87">
        <f>A19-C19</f>
        <v>10000000</v>
      </c>
      <c r="B20" s="88">
        <v>0.10201</v>
      </c>
      <c r="C20" s="87">
        <f>A9</f>
        <v>10000000</v>
      </c>
      <c r="D20" s="89">
        <f t="shared" si="3"/>
        <v>41974</v>
      </c>
      <c r="E20" s="89">
        <f>D20+30</f>
        <v>42004</v>
      </c>
      <c r="F20" s="92">
        <f t="shared" si="0"/>
        <v>31</v>
      </c>
      <c r="G20" s="91">
        <f t="shared" si="1"/>
        <v>86401.91</v>
      </c>
      <c r="H20" s="93"/>
    </row>
    <row r="21" spans="1:8" s="86" customFormat="1" hidden="1">
      <c r="A21" s="87"/>
      <c r="B21" s="94"/>
      <c r="C21" s="94"/>
      <c r="D21" s="89"/>
      <c r="E21" s="89"/>
      <c r="F21" s="92"/>
      <c r="G21" s="91"/>
    </row>
    <row r="22" spans="1:8" s="86" customFormat="1" hidden="1">
      <c r="A22" s="87"/>
      <c r="B22" s="88"/>
      <c r="C22" s="88"/>
      <c r="D22" s="89"/>
      <c r="E22" s="89"/>
      <c r="F22" s="92"/>
      <c r="G22" s="91"/>
      <c r="H22" s="95"/>
    </row>
    <row r="23" spans="1:8" s="86" customFormat="1" hidden="1">
      <c r="A23" s="87"/>
      <c r="B23" s="88"/>
      <c r="C23" s="88"/>
      <c r="D23" s="89"/>
      <c r="E23" s="89"/>
      <c r="F23" s="92"/>
      <c r="G23" s="91"/>
    </row>
    <row r="24" spans="1:8" s="86" customFormat="1" hidden="1">
      <c r="A24" s="87"/>
      <c r="B24" s="88"/>
      <c r="C24" s="88"/>
      <c r="D24" s="89"/>
      <c r="E24" s="89"/>
      <c r="F24" s="92"/>
      <c r="G24" s="91"/>
    </row>
    <row r="25" spans="1:8" s="86" customFormat="1" hidden="1">
      <c r="A25" s="87"/>
      <c r="B25" s="88"/>
      <c r="C25" s="88"/>
      <c r="D25" s="89"/>
      <c r="E25" s="89"/>
      <c r="F25" s="92"/>
      <c r="G25" s="91"/>
    </row>
    <row r="26" spans="1:8" s="86" customFormat="1" hidden="1">
      <c r="A26" s="87"/>
      <c r="B26" s="88"/>
      <c r="C26" s="88"/>
      <c r="D26" s="89"/>
      <c r="E26" s="89"/>
      <c r="F26" s="92"/>
      <c r="G26" s="91"/>
    </row>
    <row r="27" spans="1:8" s="86" customFormat="1" hidden="1">
      <c r="A27" s="87"/>
      <c r="B27" s="88"/>
      <c r="C27" s="88"/>
      <c r="D27" s="89"/>
      <c r="E27" s="89"/>
      <c r="F27" s="92"/>
      <c r="G27" s="91"/>
    </row>
    <row r="28" spans="1:8" s="86" customFormat="1" hidden="1">
      <c r="A28" s="87"/>
      <c r="B28" s="88"/>
      <c r="C28" s="88"/>
      <c r="D28" s="89"/>
      <c r="E28" s="89"/>
      <c r="F28" s="92"/>
      <c r="G28" s="91"/>
    </row>
    <row r="29" spans="1:8" s="86" customFormat="1" hidden="1">
      <c r="A29" s="87"/>
      <c r="B29" s="88"/>
      <c r="C29" s="88"/>
      <c r="D29" s="89"/>
      <c r="E29" s="89"/>
      <c r="F29" s="92"/>
      <c r="G29" s="91"/>
    </row>
    <row r="30" spans="1:8" s="86" customFormat="1" hidden="1">
      <c r="A30" s="87"/>
      <c r="B30" s="88"/>
      <c r="C30" s="88"/>
      <c r="D30" s="89"/>
      <c r="E30" s="89"/>
      <c r="F30" s="92"/>
      <c r="G30" s="91"/>
    </row>
    <row r="31" spans="1:8" s="86" customFormat="1" hidden="1">
      <c r="A31" s="87"/>
      <c r="B31" s="88"/>
      <c r="C31" s="88"/>
      <c r="D31" s="89"/>
      <c r="E31" s="89"/>
      <c r="F31" s="92"/>
      <c r="G31" s="91"/>
    </row>
    <row r="32" spans="1:8" s="86" customFormat="1" hidden="1">
      <c r="A32" s="87"/>
      <c r="B32" s="88"/>
      <c r="C32" s="88"/>
      <c r="D32" s="89"/>
      <c r="E32" s="89"/>
      <c r="F32" s="92"/>
      <c r="G32" s="91"/>
    </row>
    <row r="33" spans="1:7" s="86" customFormat="1" hidden="1">
      <c r="A33" s="96"/>
      <c r="B33" s="94"/>
      <c r="C33" s="94"/>
      <c r="D33" s="89"/>
      <c r="E33" s="89"/>
      <c r="F33" s="92"/>
      <c r="G33" s="97"/>
    </row>
    <row r="34" spans="1:7" s="86" customFormat="1" hidden="1">
      <c r="A34" s="87"/>
      <c r="B34" s="88"/>
      <c r="C34" s="88"/>
      <c r="D34" s="89"/>
      <c r="E34" s="89"/>
      <c r="F34" s="92"/>
      <c r="G34" s="91"/>
    </row>
    <row r="35" spans="1:7" s="86" customFormat="1" hidden="1">
      <c r="A35" s="87"/>
      <c r="B35" s="94"/>
      <c r="C35" s="94"/>
      <c r="D35" s="89"/>
      <c r="E35" s="89"/>
      <c r="F35" s="92"/>
      <c r="G35" s="91"/>
    </row>
    <row r="36" spans="1:7" s="100" customFormat="1" hidden="1">
      <c r="A36" s="87"/>
      <c r="B36" s="92"/>
      <c r="C36" s="98"/>
      <c r="D36" s="98"/>
      <c r="E36" s="98"/>
      <c r="F36" s="99"/>
      <c r="G36" s="97"/>
    </row>
    <row r="37" spans="1:7" s="86" customFormat="1" hidden="1">
      <c r="A37" s="87"/>
      <c r="B37" s="101"/>
      <c r="C37" s="101"/>
      <c r="D37" s="89"/>
      <c r="E37" s="89"/>
      <c r="F37" s="92"/>
      <c r="G37" s="97"/>
    </row>
    <row r="38" spans="1:7" s="86" customFormat="1" hidden="1">
      <c r="A38" s="106"/>
      <c r="B38" s="107"/>
      <c r="C38" s="107"/>
      <c r="D38" s="106"/>
      <c r="E38" s="106"/>
      <c r="F38" s="107"/>
      <c r="G38" s="108"/>
    </row>
    <row r="39" spans="1:7" s="86" customFormat="1">
      <c r="A39" s="111"/>
      <c r="B39" s="110"/>
      <c r="C39" s="110"/>
      <c r="D39" s="109"/>
      <c r="E39" s="109"/>
      <c r="F39" s="112" t="s">
        <v>88</v>
      </c>
      <c r="G39" s="105">
        <f>SUM(G9:G20)</f>
        <v>1017312.8100000002</v>
      </c>
    </row>
    <row r="40" spans="1:7" s="86" customFormat="1">
      <c r="B40" s="102"/>
      <c r="C40" s="102"/>
      <c r="F40" s="102"/>
    </row>
    <row r="41" spans="1:7" s="86" customFormat="1">
      <c r="B41" s="102"/>
      <c r="C41" s="102"/>
      <c r="F41" s="102"/>
    </row>
    <row r="42" spans="1:7" s="86" customFormat="1">
      <c r="B42" s="102"/>
      <c r="C42" s="102"/>
      <c r="F42" s="102"/>
    </row>
    <row r="43" spans="1:7" s="86" customFormat="1">
      <c r="B43" s="102"/>
      <c r="C43" s="102"/>
      <c r="F43" s="102"/>
    </row>
    <row r="44" spans="1:7" s="86" customFormat="1">
      <c r="B44" s="102"/>
      <c r="C44" s="102"/>
      <c r="F44" s="102"/>
    </row>
    <row r="45" spans="1:7" s="86" customFormat="1">
      <c r="B45" s="102"/>
      <c r="C45" s="102"/>
      <c r="F45" s="102"/>
    </row>
    <row r="46" spans="1:7" s="86" customFormat="1">
      <c r="B46" s="102"/>
      <c r="C46" s="102"/>
      <c r="F46" s="102"/>
    </row>
    <row r="47" spans="1:7" s="86" customFormat="1">
      <c r="B47" s="102"/>
      <c r="C47" s="102"/>
      <c r="F47" s="102"/>
    </row>
    <row r="48" spans="1:7" s="86" customFormat="1">
      <c r="B48" s="102"/>
      <c r="C48" s="102"/>
      <c r="F48" s="102"/>
    </row>
    <row r="49" spans="2:6" s="86" customFormat="1">
      <c r="B49" s="102"/>
      <c r="C49" s="102"/>
      <c r="F49" s="102"/>
    </row>
    <row r="50" spans="2:6" s="86" customFormat="1">
      <c r="B50" s="102"/>
      <c r="C50" s="102"/>
      <c r="F50" s="102"/>
    </row>
    <row r="51" spans="2:6" s="86" customFormat="1">
      <c r="B51" s="102"/>
      <c r="C51" s="102"/>
      <c r="F51" s="102"/>
    </row>
    <row r="52" spans="2:6" s="86" customFormat="1">
      <c r="B52" s="102"/>
      <c r="C52" s="102"/>
      <c r="F52" s="102"/>
    </row>
    <row r="53" spans="2:6" s="86" customFormat="1">
      <c r="B53" s="102"/>
      <c r="C53" s="102"/>
      <c r="F53" s="102"/>
    </row>
    <row r="54" spans="2:6" s="86" customFormat="1">
      <c r="B54" s="102"/>
      <c r="C54" s="102"/>
      <c r="F54" s="102"/>
    </row>
    <row r="55" spans="2:6" s="86" customFormat="1">
      <c r="B55" s="102"/>
      <c r="C55" s="102"/>
      <c r="F55" s="102"/>
    </row>
    <row r="56" spans="2:6" s="86" customFormat="1">
      <c r="B56" s="102"/>
      <c r="C56" s="102"/>
      <c r="F56" s="102"/>
    </row>
    <row r="57" spans="2:6" s="86" customFormat="1">
      <c r="B57" s="102"/>
      <c r="C57" s="102"/>
      <c r="F57" s="102"/>
    </row>
    <row r="58" spans="2:6" s="86" customFormat="1">
      <c r="B58" s="102"/>
      <c r="C58" s="102"/>
      <c r="F58" s="102"/>
    </row>
    <row r="59" spans="2:6" s="86" customFormat="1">
      <c r="B59" s="102"/>
      <c r="C59" s="102"/>
      <c r="F59" s="102"/>
    </row>
    <row r="60" spans="2:6" s="86" customFormat="1">
      <c r="B60" s="102"/>
      <c r="C60" s="102"/>
      <c r="F60" s="102"/>
    </row>
    <row r="61" spans="2:6" s="86" customFormat="1">
      <c r="B61" s="102"/>
      <c r="C61" s="102"/>
      <c r="F61" s="102"/>
    </row>
    <row r="62" spans="2:6" s="86" customFormat="1">
      <c r="B62" s="102"/>
      <c r="C62" s="102"/>
      <c r="F62" s="102"/>
    </row>
    <row r="63" spans="2:6" s="86" customFormat="1">
      <c r="B63" s="102"/>
      <c r="C63" s="102"/>
      <c r="F63" s="102"/>
    </row>
    <row r="64" spans="2:6" s="86" customFormat="1">
      <c r="B64" s="102"/>
      <c r="C64" s="102"/>
      <c r="F64" s="102"/>
    </row>
    <row r="65" spans="2:6" s="86" customFormat="1">
      <c r="B65" s="102"/>
      <c r="C65" s="102"/>
      <c r="F65" s="102"/>
    </row>
    <row r="66" spans="2:6" s="86" customFormat="1">
      <c r="B66" s="102"/>
      <c r="C66" s="102"/>
      <c r="F66" s="102"/>
    </row>
    <row r="67" spans="2:6" s="86" customFormat="1">
      <c r="B67" s="102"/>
      <c r="C67" s="102"/>
      <c r="F67" s="102"/>
    </row>
    <row r="68" spans="2:6" s="86" customFormat="1">
      <c r="B68" s="102"/>
      <c r="C68" s="102"/>
      <c r="F68" s="102"/>
    </row>
    <row r="69" spans="2:6" s="86" customFormat="1">
      <c r="B69" s="102"/>
      <c r="C69" s="102"/>
      <c r="F69" s="102"/>
    </row>
    <row r="70" spans="2:6" s="86" customFormat="1">
      <c r="B70" s="102"/>
      <c r="C70" s="102"/>
      <c r="F70" s="102"/>
    </row>
    <row r="71" spans="2:6" s="86" customFormat="1">
      <c r="B71" s="102"/>
      <c r="C71" s="102"/>
      <c r="F71" s="102"/>
    </row>
    <row r="72" spans="2:6" s="86" customFormat="1">
      <c r="B72" s="102"/>
      <c r="C72" s="102"/>
      <c r="F72" s="102"/>
    </row>
    <row r="73" spans="2:6" s="86" customFormat="1">
      <c r="B73" s="102"/>
      <c r="C73" s="102"/>
      <c r="F73" s="102"/>
    </row>
    <row r="74" spans="2:6" s="86" customFormat="1">
      <c r="B74" s="102"/>
      <c r="C74" s="102"/>
      <c r="F74" s="102"/>
    </row>
    <row r="75" spans="2:6" s="86" customFormat="1">
      <c r="B75" s="102"/>
      <c r="C75" s="102"/>
      <c r="F75" s="102"/>
    </row>
    <row r="76" spans="2:6" s="86" customFormat="1">
      <c r="B76" s="102"/>
      <c r="C76" s="102"/>
      <c r="F76" s="102"/>
    </row>
    <row r="77" spans="2:6" s="86" customFormat="1">
      <c r="B77" s="102"/>
      <c r="C77" s="102"/>
      <c r="F77" s="102"/>
    </row>
    <row r="78" spans="2:6" s="86" customFormat="1">
      <c r="B78" s="102"/>
      <c r="C78" s="102"/>
      <c r="F78" s="102"/>
    </row>
    <row r="79" spans="2:6" s="86" customFormat="1">
      <c r="B79" s="102"/>
      <c r="C79" s="102"/>
      <c r="F79" s="102"/>
    </row>
    <row r="80" spans="2:6" s="86" customFormat="1">
      <c r="B80" s="102"/>
      <c r="C80" s="102"/>
      <c r="F80" s="102"/>
    </row>
    <row r="81" spans="2:6" s="86" customFormat="1">
      <c r="B81" s="102"/>
      <c r="C81" s="102"/>
      <c r="F81" s="102"/>
    </row>
    <row r="82" spans="2:6" s="86" customFormat="1">
      <c r="B82" s="102"/>
      <c r="C82" s="102"/>
      <c r="F82" s="102"/>
    </row>
    <row r="83" spans="2:6" s="86" customFormat="1">
      <c r="B83" s="102"/>
      <c r="C83" s="102"/>
      <c r="F83" s="102"/>
    </row>
    <row r="84" spans="2:6" s="86" customFormat="1">
      <c r="B84" s="102"/>
      <c r="C84" s="102"/>
      <c r="F84" s="102"/>
    </row>
    <row r="85" spans="2:6" s="86" customFormat="1">
      <c r="B85" s="102"/>
      <c r="C85" s="102"/>
      <c r="F85" s="102"/>
    </row>
    <row r="86" spans="2:6" s="86" customFormat="1">
      <c r="B86" s="102"/>
      <c r="C86" s="102"/>
      <c r="F86" s="102"/>
    </row>
    <row r="87" spans="2:6" s="86" customFormat="1">
      <c r="B87" s="102"/>
      <c r="C87" s="102"/>
      <c r="F87" s="102"/>
    </row>
    <row r="88" spans="2:6" s="86" customFormat="1">
      <c r="B88" s="102"/>
      <c r="C88" s="102"/>
      <c r="F88" s="102"/>
    </row>
    <row r="89" spans="2:6" s="86" customFormat="1">
      <c r="B89" s="102"/>
      <c r="C89" s="102"/>
      <c r="F89" s="102"/>
    </row>
    <row r="90" spans="2:6" s="86" customFormat="1">
      <c r="B90" s="102"/>
      <c r="C90" s="102"/>
      <c r="F90" s="102"/>
    </row>
    <row r="91" spans="2:6" s="86" customFormat="1">
      <c r="B91" s="102"/>
      <c r="C91" s="102"/>
      <c r="F91" s="102"/>
    </row>
    <row r="92" spans="2:6" s="86" customFormat="1">
      <c r="B92" s="102"/>
      <c r="C92" s="102"/>
      <c r="F92" s="102"/>
    </row>
    <row r="93" spans="2:6" s="86" customFormat="1">
      <c r="B93" s="102"/>
      <c r="C93" s="102"/>
      <c r="F93" s="102"/>
    </row>
    <row r="94" spans="2:6" s="86" customFormat="1">
      <c r="B94" s="102"/>
      <c r="C94" s="102"/>
      <c r="F94" s="102"/>
    </row>
    <row r="95" spans="2:6" s="86" customFormat="1">
      <c r="B95" s="102"/>
      <c r="C95" s="102"/>
      <c r="F95" s="102"/>
    </row>
    <row r="96" spans="2:6" s="86" customFormat="1">
      <c r="B96" s="102"/>
      <c r="C96" s="102"/>
      <c r="F96" s="102"/>
    </row>
    <row r="97" spans="2:6" s="86" customFormat="1">
      <c r="B97" s="102"/>
      <c r="C97" s="102"/>
      <c r="F97" s="102"/>
    </row>
    <row r="98" spans="2:6" s="86" customFormat="1">
      <c r="B98" s="102"/>
      <c r="C98" s="102"/>
      <c r="F98" s="102"/>
    </row>
    <row r="99" spans="2:6" s="86" customFormat="1">
      <c r="B99" s="102"/>
      <c r="C99" s="102"/>
      <c r="F99" s="102"/>
    </row>
    <row r="100" spans="2:6" s="86" customFormat="1">
      <c r="B100" s="102"/>
      <c r="C100" s="102"/>
      <c r="F100" s="102"/>
    </row>
    <row r="101" spans="2:6" s="86" customFormat="1">
      <c r="B101" s="102"/>
      <c r="C101" s="102"/>
      <c r="F101" s="102"/>
    </row>
    <row r="102" spans="2:6" s="86" customFormat="1">
      <c r="B102" s="102"/>
      <c r="C102" s="102"/>
      <c r="F102" s="102"/>
    </row>
    <row r="103" spans="2:6" s="86" customFormat="1">
      <c r="B103" s="102"/>
      <c r="C103" s="102"/>
      <c r="F103" s="102"/>
    </row>
    <row r="104" spans="2:6" s="86" customFormat="1">
      <c r="B104" s="102"/>
      <c r="C104" s="102"/>
      <c r="F104" s="102"/>
    </row>
    <row r="105" spans="2:6" s="86" customFormat="1">
      <c r="B105" s="102"/>
      <c r="C105" s="102"/>
      <c r="F105" s="102"/>
    </row>
    <row r="106" spans="2:6" s="86" customFormat="1">
      <c r="B106" s="102"/>
      <c r="C106" s="102"/>
      <c r="F106" s="102"/>
    </row>
    <row r="107" spans="2:6" s="86" customFormat="1">
      <c r="B107" s="102"/>
      <c r="C107" s="102"/>
      <c r="F107" s="102"/>
    </row>
    <row r="108" spans="2:6" s="86" customFormat="1">
      <c r="B108" s="102"/>
      <c r="C108" s="102"/>
      <c r="F108" s="102"/>
    </row>
    <row r="109" spans="2:6" s="86" customFormat="1">
      <c r="B109" s="102"/>
      <c r="C109" s="102"/>
      <c r="F109" s="102"/>
    </row>
    <row r="110" spans="2:6" s="86" customFormat="1">
      <c r="B110" s="102"/>
      <c r="C110" s="102"/>
      <c r="F110" s="102"/>
    </row>
    <row r="111" spans="2:6" s="86" customFormat="1">
      <c r="B111" s="102"/>
      <c r="C111" s="102"/>
      <c r="F111" s="102"/>
    </row>
    <row r="112" spans="2:6" s="86" customFormat="1">
      <c r="B112" s="102"/>
      <c r="C112" s="102"/>
      <c r="F112" s="102"/>
    </row>
    <row r="113" spans="2:6" s="86" customFormat="1">
      <c r="B113" s="102"/>
      <c r="C113" s="102"/>
      <c r="F113" s="102"/>
    </row>
    <row r="114" spans="2:6" s="86" customFormat="1">
      <c r="B114" s="102"/>
      <c r="C114" s="102"/>
      <c r="F114" s="102"/>
    </row>
    <row r="115" spans="2:6" s="86" customFormat="1">
      <c r="B115" s="102"/>
      <c r="C115" s="102"/>
      <c r="F115" s="102"/>
    </row>
    <row r="116" spans="2:6" s="86" customFormat="1">
      <c r="B116" s="102"/>
      <c r="C116" s="102"/>
      <c r="F116" s="102"/>
    </row>
    <row r="117" spans="2:6" s="86" customFormat="1">
      <c r="B117" s="102"/>
      <c r="C117" s="102"/>
      <c r="F117" s="102"/>
    </row>
    <row r="118" spans="2:6" s="86" customFormat="1">
      <c r="B118" s="102"/>
      <c r="C118" s="102"/>
      <c r="F118" s="102"/>
    </row>
    <row r="119" spans="2:6" s="86" customFormat="1">
      <c r="B119" s="102"/>
      <c r="C119" s="102"/>
      <c r="F119" s="102"/>
    </row>
    <row r="120" spans="2:6" s="86" customFormat="1">
      <c r="B120" s="102"/>
      <c r="C120" s="102"/>
      <c r="F120" s="102"/>
    </row>
    <row r="121" spans="2:6" s="86" customFormat="1">
      <c r="B121" s="102"/>
      <c r="C121" s="102"/>
      <c r="F121" s="102"/>
    </row>
    <row r="122" spans="2:6" s="86" customFormat="1">
      <c r="B122" s="102"/>
      <c r="C122" s="102"/>
      <c r="F122" s="102"/>
    </row>
    <row r="123" spans="2:6" s="86" customFormat="1">
      <c r="B123" s="102"/>
      <c r="C123" s="102"/>
      <c r="F123" s="102"/>
    </row>
    <row r="124" spans="2:6" s="86" customFormat="1">
      <c r="B124" s="102"/>
      <c r="C124" s="102"/>
      <c r="F124" s="102"/>
    </row>
    <row r="125" spans="2:6" s="86" customFormat="1">
      <c r="B125" s="102"/>
      <c r="C125" s="102"/>
      <c r="F125" s="102"/>
    </row>
    <row r="126" spans="2:6" s="86" customFormat="1">
      <c r="B126" s="102"/>
      <c r="C126" s="102"/>
      <c r="F126" s="102"/>
    </row>
    <row r="127" spans="2:6" s="86" customFormat="1">
      <c r="B127" s="102"/>
      <c r="C127" s="102"/>
      <c r="F127" s="102"/>
    </row>
    <row r="128" spans="2:6" s="86" customFormat="1">
      <c r="B128" s="102"/>
      <c r="C128" s="102"/>
      <c r="F128" s="102"/>
    </row>
    <row r="129" spans="1:7" s="86" customFormat="1">
      <c r="B129" s="102"/>
      <c r="C129" s="102"/>
      <c r="F129" s="102"/>
    </row>
    <row r="130" spans="1:7" s="86" customFormat="1">
      <c r="B130" s="102"/>
      <c r="C130" s="102"/>
      <c r="F130" s="102"/>
    </row>
    <row r="131" spans="1:7" s="86" customFormat="1">
      <c r="B131" s="102"/>
      <c r="C131" s="102"/>
      <c r="F131" s="102"/>
    </row>
    <row r="132" spans="1:7" s="86" customFormat="1">
      <c r="B132" s="102"/>
      <c r="C132" s="102"/>
      <c r="F132" s="102"/>
    </row>
    <row r="133" spans="1:7" s="86" customFormat="1">
      <c r="B133" s="102"/>
      <c r="C133" s="102"/>
      <c r="F133" s="102"/>
    </row>
    <row r="134" spans="1:7" s="86" customFormat="1">
      <c r="B134" s="102"/>
      <c r="C134" s="102"/>
      <c r="F134" s="102"/>
    </row>
    <row r="135" spans="1:7" s="86" customFormat="1">
      <c r="B135" s="102"/>
      <c r="C135" s="102"/>
      <c r="F135" s="102"/>
    </row>
    <row r="136" spans="1:7" s="86" customFormat="1">
      <c r="B136" s="102"/>
      <c r="C136" s="102"/>
      <c r="F136" s="102"/>
    </row>
    <row r="137" spans="1:7">
      <c r="A137" s="86"/>
      <c r="B137" s="102"/>
      <c r="C137" s="102"/>
      <c r="D137" s="86"/>
      <c r="E137" s="86"/>
      <c r="F137" s="102"/>
      <c r="G137" s="86"/>
    </row>
    <row r="138" spans="1:7">
      <c r="A138" s="86"/>
      <c r="B138" s="102"/>
      <c r="C138" s="102"/>
      <c r="D138" s="86"/>
      <c r="E138" s="86"/>
      <c r="F138" s="102"/>
      <c r="G138" s="86"/>
    </row>
    <row r="139" spans="1:7">
      <c r="A139" s="86"/>
      <c r="B139" s="102"/>
      <c r="C139" s="102"/>
      <c r="D139" s="86"/>
      <c r="E139" s="86"/>
      <c r="F139" s="102"/>
      <c r="G139" s="86"/>
    </row>
    <row r="140" spans="1:7">
      <c r="A140" s="86"/>
      <c r="B140" s="102"/>
      <c r="C140" s="102"/>
      <c r="D140" s="86"/>
      <c r="E140" s="86"/>
      <c r="F140" s="102"/>
      <c r="G140" s="86"/>
    </row>
    <row r="141" spans="1:7">
      <c r="A141" s="86"/>
      <c r="B141" s="102"/>
      <c r="C141" s="102"/>
      <c r="D141" s="86"/>
      <c r="E141" s="86"/>
      <c r="F141" s="102"/>
      <c r="G141" s="86"/>
    </row>
    <row r="142" spans="1:7">
      <c r="A142" s="86"/>
      <c r="B142" s="102"/>
      <c r="C142" s="102"/>
      <c r="D142" s="86"/>
      <c r="E142" s="86"/>
      <c r="F142" s="102"/>
      <c r="G142" s="86"/>
    </row>
    <row r="143" spans="1:7">
      <c r="A143" s="86"/>
      <c r="B143" s="102"/>
      <c r="C143" s="102"/>
      <c r="D143" s="86"/>
      <c r="E143" s="86"/>
      <c r="F143" s="102"/>
      <c r="G143" s="86"/>
    </row>
    <row r="144" spans="1:7">
      <c r="A144" s="86"/>
      <c r="B144" s="102"/>
      <c r="C144" s="102"/>
      <c r="D144" s="86"/>
      <c r="E144" s="86"/>
      <c r="F144" s="102"/>
      <c r="G144" s="86"/>
    </row>
    <row r="145" spans="1:7">
      <c r="A145" s="86"/>
      <c r="B145" s="102"/>
      <c r="C145" s="102"/>
      <c r="D145" s="86"/>
      <c r="E145" s="86"/>
      <c r="F145" s="102"/>
      <c r="G145" s="86"/>
    </row>
    <row r="146" spans="1:7">
      <c r="A146" s="86"/>
      <c r="B146" s="102"/>
      <c r="C146" s="102"/>
      <c r="D146" s="86"/>
      <c r="E146" s="86"/>
      <c r="F146" s="102"/>
      <c r="G146" s="86"/>
    </row>
    <row r="147" spans="1:7">
      <c r="A147" s="86"/>
      <c r="B147" s="102"/>
      <c r="C147" s="102"/>
      <c r="D147" s="86"/>
      <c r="E147" s="86"/>
      <c r="F147" s="102"/>
      <c r="G147" s="86"/>
    </row>
    <row r="148" spans="1:7">
      <c r="A148" s="86"/>
      <c r="B148" s="102"/>
      <c r="C148" s="102"/>
      <c r="D148" s="86"/>
      <c r="E148" s="86"/>
      <c r="F148" s="102"/>
      <c r="G148" s="86"/>
    </row>
    <row r="149" spans="1:7">
      <c r="A149" s="86"/>
      <c r="B149" s="102"/>
      <c r="C149" s="102"/>
      <c r="D149" s="86"/>
      <c r="E149" s="86"/>
      <c r="F149" s="102"/>
      <c r="G149" s="86"/>
    </row>
    <row r="150" spans="1:7">
      <c r="A150" s="86"/>
      <c r="B150" s="102"/>
      <c r="C150" s="102"/>
      <c r="D150" s="86"/>
      <c r="E150" s="86"/>
      <c r="F150" s="102"/>
      <c r="G150" s="86"/>
    </row>
    <row r="151" spans="1:7">
      <c r="A151" s="86"/>
      <c r="B151" s="102"/>
      <c r="C151" s="102"/>
      <c r="D151" s="86"/>
      <c r="E151" s="86"/>
      <c r="F151" s="102"/>
      <c r="G151" s="86"/>
    </row>
  </sheetData>
  <mergeCells count="9">
    <mergeCell ref="A8:G8"/>
    <mergeCell ref="A2:G3"/>
    <mergeCell ref="C6:C7"/>
    <mergeCell ref="A1:B1"/>
    <mergeCell ref="A6:A7"/>
    <mergeCell ref="B6:B7"/>
    <mergeCell ref="D6:E6"/>
    <mergeCell ref="F6:F7"/>
    <mergeCell ref="G6:G7"/>
  </mergeCells>
  <pageMargins left="1.1023622047244095" right="0.19685039370078741" top="0.23622047244094491" bottom="0.15748031496062992" header="0.27559055118110237" footer="0.1574803149606299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tabColor indexed="11"/>
  </sheetPr>
  <dimension ref="A1:H20"/>
  <sheetViews>
    <sheetView view="pageBreakPreview" zoomScale="85" workbookViewId="0">
      <selection activeCell="B21" sqref="B21"/>
    </sheetView>
  </sheetViews>
  <sheetFormatPr defaultRowHeight="12.75"/>
  <cols>
    <col min="1" max="1" width="5.85546875" style="1" customWidth="1"/>
    <col min="2" max="2" width="57.7109375" style="1" customWidth="1"/>
    <col min="3" max="3" width="12.140625" style="1" customWidth="1"/>
    <col min="4" max="4" width="14" style="1" customWidth="1"/>
    <col min="5" max="5" width="13.28515625" style="1" customWidth="1"/>
    <col min="6" max="6" width="11.5703125" style="1" customWidth="1"/>
    <col min="7" max="7" width="25.28515625" style="1" customWidth="1"/>
    <col min="8" max="8" width="41.7109375" style="1" customWidth="1"/>
    <col min="9" max="9" width="9.7109375" style="1" bestFit="1" customWidth="1"/>
    <col min="10" max="16384" width="9.140625" style="1"/>
  </cols>
  <sheetData>
    <row r="1" spans="1:8" ht="15" customHeight="1">
      <c r="H1" s="51"/>
    </row>
    <row r="2" spans="1:8" ht="7.5" customHeight="1">
      <c r="H2" s="4"/>
    </row>
    <row r="3" spans="1:8" ht="45" customHeight="1" thickBot="1">
      <c r="A3" s="5"/>
      <c r="B3" s="258" t="s">
        <v>98</v>
      </c>
      <c r="C3" s="258"/>
      <c r="D3" s="258"/>
      <c r="E3" s="258"/>
      <c r="F3" s="258"/>
      <c r="G3" s="258"/>
      <c r="H3" s="258"/>
    </row>
    <row r="4" spans="1:8" ht="36.75" customHeight="1">
      <c r="A4" s="247" t="s">
        <v>1</v>
      </c>
      <c r="B4" s="248" t="s">
        <v>2</v>
      </c>
      <c r="C4" s="248" t="s">
        <v>99</v>
      </c>
      <c r="D4" s="248"/>
      <c r="E4" s="248"/>
      <c r="F4" s="248" t="s">
        <v>97</v>
      </c>
      <c r="G4" s="262" t="s">
        <v>109</v>
      </c>
      <c r="H4" s="246" t="s">
        <v>46</v>
      </c>
    </row>
    <row r="5" spans="1:8" ht="63" customHeight="1">
      <c r="A5" s="243"/>
      <c r="B5" s="244"/>
      <c r="C5" s="135" t="s">
        <v>7</v>
      </c>
      <c r="D5" s="50" t="s">
        <v>8</v>
      </c>
      <c r="E5" s="50" t="s">
        <v>9</v>
      </c>
      <c r="F5" s="244"/>
      <c r="G5" s="263"/>
      <c r="H5" s="212"/>
    </row>
    <row r="6" spans="1:8" ht="18.75" customHeight="1">
      <c r="A6" s="6">
        <v>1</v>
      </c>
      <c r="B6" s="7">
        <f t="shared" ref="B6:F6" si="0">A6+1</f>
        <v>2</v>
      </c>
      <c r="C6" s="7">
        <f t="shared" si="0"/>
        <v>3</v>
      </c>
      <c r="D6" s="7">
        <f t="shared" si="0"/>
        <v>4</v>
      </c>
      <c r="E6" s="7">
        <f t="shared" si="0"/>
        <v>5</v>
      </c>
      <c r="F6" s="7">
        <f t="shared" si="0"/>
        <v>6</v>
      </c>
      <c r="G6" s="7">
        <f t="shared" ref="G6" si="1">F6+1</f>
        <v>7</v>
      </c>
      <c r="H6" s="7">
        <f t="shared" ref="H6" si="2">G6+1</f>
        <v>8</v>
      </c>
    </row>
    <row r="7" spans="1:8" ht="24" customHeight="1">
      <c r="A7" s="259" t="s">
        <v>100</v>
      </c>
      <c r="B7" s="260"/>
      <c r="C7" s="260"/>
      <c r="D7" s="260"/>
      <c r="E7" s="260"/>
      <c r="F7" s="260"/>
      <c r="G7" s="260"/>
      <c r="H7" s="261"/>
    </row>
    <row r="8" spans="1:8" ht="42.75" customHeight="1">
      <c r="A8" s="138" t="s">
        <v>101</v>
      </c>
      <c r="B8" s="129" t="s">
        <v>37</v>
      </c>
      <c r="C8" s="139" t="s">
        <v>30</v>
      </c>
      <c r="D8" s="139">
        <f>1.1*1000</f>
        <v>1100</v>
      </c>
      <c r="E8" s="139">
        <f>1.5*1000</f>
        <v>1500</v>
      </c>
      <c r="F8" s="137">
        <v>10950</v>
      </c>
      <c r="G8" s="144" t="s">
        <v>114</v>
      </c>
      <c r="H8" s="145" t="s">
        <v>27</v>
      </c>
    </row>
    <row r="9" spans="1:8" ht="37.5" customHeight="1">
      <c r="A9" s="138" t="s">
        <v>21</v>
      </c>
      <c r="B9" s="129" t="s">
        <v>38</v>
      </c>
      <c r="C9" s="139" t="s">
        <v>30</v>
      </c>
      <c r="D9" s="139">
        <f>0.01*1000</f>
        <v>10</v>
      </c>
      <c r="E9" s="139">
        <f>0.5*1000</f>
        <v>500</v>
      </c>
      <c r="F9" s="137">
        <v>11660</v>
      </c>
      <c r="G9" s="144" t="s">
        <v>114</v>
      </c>
      <c r="H9" s="145" t="s">
        <v>34</v>
      </c>
    </row>
    <row r="10" spans="1:8" ht="67.5" customHeight="1">
      <c r="A10" s="138" t="s">
        <v>102</v>
      </c>
      <c r="B10" s="140" t="s">
        <v>39</v>
      </c>
      <c r="C10" s="139" t="s">
        <v>17</v>
      </c>
      <c r="D10" s="139">
        <f>0.2*1000</f>
        <v>200</v>
      </c>
      <c r="E10" s="139">
        <f>0.3*1000</f>
        <v>300</v>
      </c>
      <c r="F10" s="137">
        <v>38050</v>
      </c>
      <c r="G10" s="147" t="s">
        <v>113</v>
      </c>
      <c r="H10" s="145" t="s">
        <v>35</v>
      </c>
    </row>
    <row r="11" spans="1:8" ht="65.25" customHeight="1">
      <c r="A11" s="138" t="s">
        <v>103</v>
      </c>
      <c r="B11" s="129" t="s">
        <v>40</v>
      </c>
      <c r="C11" s="139" t="s">
        <v>17</v>
      </c>
      <c r="D11" s="139">
        <f>0.8*1000</f>
        <v>800</v>
      </c>
      <c r="E11" s="139">
        <v>1000</v>
      </c>
      <c r="F11" s="137">
        <v>25730</v>
      </c>
      <c r="G11" s="148" t="s">
        <v>112</v>
      </c>
      <c r="H11" s="145" t="s">
        <v>110</v>
      </c>
    </row>
    <row r="12" spans="1:8" ht="30" customHeight="1">
      <c r="A12" s="141"/>
      <c r="B12" s="15" t="s">
        <v>105</v>
      </c>
      <c r="C12" s="139"/>
      <c r="D12" s="139"/>
      <c r="E12" s="139"/>
      <c r="F12" s="20">
        <f>SUM(F8:F11)</f>
        <v>86390</v>
      </c>
      <c r="G12" s="149"/>
      <c r="H12" s="146"/>
    </row>
    <row r="13" spans="1:8" ht="18" customHeight="1">
      <c r="A13" s="259" t="s">
        <v>104</v>
      </c>
      <c r="B13" s="260"/>
      <c r="C13" s="260"/>
      <c r="D13" s="260"/>
      <c r="E13" s="260"/>
      <c r="F13" s="260"/>
      <c r="G13" s="260"/>
      <c r="H13" s="261"/>
    </row>
    <row r="14" spans="1:8" ht="84" customHeight="1">
      <c r="A14" s="138">
        <v>1</v>
      </c>
      <c r="B14" s="129" t="s">
        <v>106</v>
      </c>
      <c r="C14" s="67" t="s">
        <v>17</v>
      </c>
      <c r="D14" s="137">
        <v>0</v>
      </c>
      <c r="E14" s="137">
        <f>3*1000</f>
        <v>3000</v>
      </c>
      <c r="F14" s="21">
        <v>49450</v>
      </c>
      <c r="G14" s="148" t="s">
        <v>112</v>
      </c>
      <c r="H14" s="145" t="s">
        <v>111</v>
      </c>
    </row>
    <row r="15" spans="1:8" ht="15" customHeight="1">
      <c r="A15" s="136"/>
      <c r="B15" s="15" t="s">
        <v>107</v>
      </c>
      <c r="C15" s="136"/>
      <c r="D15" s="136"/>
      <c r="E15" s="136"/>
      <c r="F15" s="142">
        <f>F14</f>
        <v>49450</v>
      </c>
      <c r="G15" s="142"/>
      <c r="H15" s="136"/>
    </row>
    <row r="16" spans="1:8" ht="19.5" customHeight="1">
      <c r="A16" s="143"/>
      <c r="B16" s="143" t="s">
        <v>108</v>
      </c>
      <c r="C16" s="143"/>
      <c r="D16" s="143"/>
      <c r="E16" s="143"/>
      <c r="F16" s="142">
        <f>F12+F15</f>
        <v>135840</v>
      </c>
      <c r="G16" s="142"/>
      <c r="H16" s="143"/>
    </row>
    <row r="18" spans="2:8" ht="26.25" customHeight="1">
      <c r="B18" s="264" t="s">
        <v>115</v>
      </c>
      <c r="C18" s="264"/>
      <c r="D18" s="264"/>
      <c r="E18" s="264"/>
      <c r="F18" s="264"/>
      <c r="G18" s="264"/>
      <c r="H18" s="264"/>
    </row>
    <row r="19" spans="2:8">
      <c r="B19" s="264"/>
      <c r="C19" s="264"/>
      <c r="D19" s="264"/>
      <c r="E19" s="264"/>
      <c r="F19" s="264"/>
      <c r="G19" s="264"/>
      <c r="H19" s="264"/>
    </row>
    <row r="20" spans="2:8" ht="14.25" customHeight="1">
      <c r="B20" s="264"/>
      <c r="C20" s="264"/>
      <c r="D20" s="264"/>
      <c r="E20" s="264"/>
      <c r="F20" s="264"/>
      <c r="G20" s="264"/>
      <c r="H20" s="264"/>
    </row>
  </sheetData>
  <mergeCells count="10">
    <mergeCell ref="B3:H3"/>
    <mergeCell ref="A7:H7"/>
    <mergeCell ref="A13:H13"/>
    <mergeCell ref="G4:G5"/>
    <mergeCell ref="B18:H20"/>
    <mergeCell ref="A4:A5"/>
    <mergeCell ref="B4:B5"/>
    <mergeCell ref="C4:E4"/>
    <mergeCell ref="F4:F5"/>
    <mergeCell ref="H4:H5"/>
  </mergeCells>
  <pageMargins left="0.19685039370078741" right="0.19685039370078741" top="0.78740157480314965" bottom="0.39370078740157483" header="0" footer="0"/>
  <pageSetup paperSize="9" scale="8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sheetPr filterMode="1">
    <pageSetUpPr fitToPage="1"/>
  </sheetPr>
  <dimension ref="A1:G227"/>
  <sheetViews>
    <sheetView view="pageBreakPreview" zoomScale="115" zoomScaleSheetLayoutView="115" workbookViewId="0">
      <selection activeCell="D241" sqref="D241"/>
    </sheetView>
  </sheetViews>
  <sheetFormatPr defaultRowHeight="12.75"/>
  <cols>
    <col min="1" max="1" width="5.7109375" style="170" customWidth="1"/>
    <col min="2" max="2" width="37.140625" style="170" customWidth="1"/>
    <col min="3" max="3" width="18" style="170" customWidth="1"/>
    <col min="4" max="4" width="13.85546875" style="170" customWidth="1"/>
    <col min="5" max="5" width="0" style="170" hidden="1" customWidth="1"/>
    <col min="6" max="6" width="11.42578125" style="170" hidden="1" customWidth="1"/>
    <col min="7" max="7" width="10.28515625" style="170" hidden="1" customWidth="1"/>
    <col min="8" max="16384" width="9.140625" style="170"/>
  </cols>
  <sheetData>
    <row r="1" spans="1:7" ht="20.25" customHeight="1">
      <c r="D1" s="189" t="s">
        <v>260</v>
      </c>
    </row>
    <row r="2" spans="1:7" ht="29.25" customHeight="1">
      <c r="A2" s="168"/>
      <c r="B2" s="169" t="s">
        <v>144</v>
      </c>
      <c r="C2" s="168" t="s">
        <v>145</v>
      </c>
      <c r="D2" s="168" t="s">
        <v>146</v>
      </c>
    </row>
    <row r="3" spans="1:7" ht="15" hidden="1" customHeight="1">
      <c r="A3" s="171">
        <v>1</v>
      </c>
      <c r="B3" s="172" t="s">
        <v>147</v>
      </c>
      <c r="C3" s="183">
        <v>3</v>
      </c>
      <c r="D3" s="173">
        <v>2.4</v>
      </c>
      <c r="E3" s="175" t="e">
        <f>#REF!-F3</f>
        <v>#REF!</v>
      </c>
      <c r="F3" s="175" t="e">
        <f>#REF!*$G$3</f>
        <v>#REF!</v>
      </c>
      <c r="G3" s="176">
        <v>0.2</v>
      </c>
    </row>
    <row r="4" spans="1:7" ht="15" hidden="1" customHeight="1">
      <c r="A4" s="171">
        <v>2</v>
      </c>
      <c r="B4" s="172" t="s">
        <v>148</v>
      </c>
      <c r="C4" s="183">
        <v>4</v>
      </c>
      <c r="D4" s="173">
        <v>6</v>
      </c>
      <c r="E4" s="175" t="e">
        <f>#REF!-F4</f>
        <v>#REF!</v>
      </c>
      <c r="F4" s="175" t="e">
        <f>#REF!*$G$3</f>
        <v>#REF!</v>
      </c>
    </row>
    <row r="5" spans="1:7" ht="15" hidden="1" customHeight="1">
      <c r="A5" s="171">
        <v>3</v>
      </c>
      <c r="B5" s="172" t="s">
        <v>149</v>
      </c>
      <c r="C5" s="183">
        <v>5</v>
      </c>
      <c r="D5" s="173">
        <v>1.4</v>
      </c>
      <c r="E5" s="175" t="e">
        <f>#REF!-F5</f>
        <v>#REF!</v>
      </c>
      <c r="F5" s="175" t="e">
        <f>#REF!*$G$3</f>
        <v>#REF!</v>
      </c>
    </row>
    <row r="6" spans="1:7" ht="15" hidden="1" customHeight="1">
      <c r="A6" s="171">
        <v>4</v>
      </c>
      <c r="B6" s="172" t="s">
        <v>150</v>
      </c>
      <c r="C6" s="183">
        <v>9</v>
      </c>
      <c r="D6" s="173">
        <v>70</v>
      </c>
      <c r="E6" s="175" t="e">
        <f>#REF!-F6</f>
        <v>#REF!</v>
      </c>
      <c r="F6" s="175" t="e">
        <f>#REF!*$G$3</f>
        <v>#REF!</v>
      </c>
    </row>
    <row r="7" spans="1:7" ht="15" hidden="1" customHeight="1">
      <c r="A7" s="171">
        <v>5</v>
      </c>
      <c r="B7" s="172" t="s">
        <v>147</v>
      </c>
      <c r="C7" s="183">
        <v>10</v>
      </c>
      <c r="D7" s="173">
        <v>56</v>
      </c>
      <c r="E7" s="175" t="e">
        <f>#REF!-F7</f>
        <v>#REF!</v>
      </c>
      <c r="F7" s="175" t="e">
        <f>#REF!*$G$3</f>
        <v>#REF!</v>
      </c>
    </row>
    <row r="8" spans="1:7" ht="15" hidden="1" customHeight="1">
      <c r="A8" s="171">
        <v>6</v>
      </c>
      <c r="B8" s="172" t="s">
        <v>148</v>
      </c>
      <c r="C8" s="183">
        <v>11</v>
      </c>
      <c r="D8" s="173">
        <v>4</v>
      </c>
      <c r="E8" s="175" t="e">
        <f>#REF!-F8</f>
        <v>#REF!</v>
      </c>
      <c r="F8" s="175" t="e">
        <f>#REF!*$G$3</f>
        <v>#REF!</v>
      </c>
    </row>
    <row r="9" spans="1:7" ht="15" hidden="1" customHeight="1">
      <c r="A9" s="171">
        <v>7</v>
      </c>
      <c r="B9" s="172" t="s">
        <v>151</v>
      </c>
      <c r="C9" s="183">
        <v>12</v>
      </c>
      <c r="D9" s="173">
        <v>8</v>
      </c>
      <c r="E9" s="175" t="e">
        <f>#REF!-F9</f>
        <v>#REF!</v>
      </c>
      <c r="F9" s="175" t="e">
        <f>#REF!*$G$3</f>
        <v>#REF!</v>
      </c>
    </row>
    <row r="10" spans="1:7" ht="15" hidden="1" customHeight="1">
      <c r="A10" s="171">
        <v>8</v>
      </c>
      <c r="B10" s="172" t="s">
        <v>147</v>
      </c>
      <c r="C10" s="183">
        <v>16</v>
      </c>
      <c r="D10" s="173">
        <v>12</v>
      </c>
      <c r="E10" s="175" t="e">
        <f>#REF!-F10</f>
        <v>#REF!</v>
      </c>
      <c r="F10" s="175" t="e">
        <f>#REF!*$G$3</f>
        <v>#REF!</v>
      </c>
    </row>
    <row r="11" spans="1:7" ht="15" hidden="1" customHeight="1">
      <c r="A11" s="171">
        <v>9</v>
      </c>
      <c r="B11" s="172" t="s">
        <v>147</v>
      </c>
      <c r="C11" s="183">
        <v>17</v>
      </c>
      <c r="D11" s="173">
        <v>68</v>
      </c>
      <c r="E11" s="175" t="e">
        <f>#REF!-F11</f>
        <v>#REF!</v>
      </c>
      <c r="F11" s="175" t="e">
        <f>#REF!*$G$3</f>
        <v>#REF!</v>
      </c>
    </row>
    <row r="12" spans="1:7" ht="15" hidden="1" customHeight="1">
      <c r="A12" s="171">
        <v>10</v>
      </c>
      <c r="B12" s="172" t="s">
        <v>147</v>
      </c>
      <c r="C12" s="183">
        <v>19</v>
      </c>
      <c r="D12" s="173">
        <v>2.4</v>
      </c>
      <c r="E12" s="175" t="e">
        <f>#REF!-F12</f>
        <v>#REF!</v>
      </c>
      <c r="F12" s="175" t="e">
        <f>#REF!*$G$3</f>
        <v>#REF!</v>
      </c>
    </row>
    <row r="13" spans="1:7" ht="15" hidden="1" customHeight="1">
      <c r="A13" s="171">
        <v>11</v>
      </c>
      <c r="B13" s="172" t="s">
        <v>152</v>
      </c>
      <c r="C13" s="183">
        <v>20</v>
      </c>
      <c r="D13" s="173">
        <v>0.8</v>
      </c>
      <c r="E13" s="175" t="e">
        <f>#REF!-F13</f>
        <v>#REF!</v>
      </c>
      <c r="F13" s="175" t="e">
        <f>#REF!*$G$3</f>
        <v>#REF!</v>
      </c>
    </row>
    <row r="14" spans="1:7" ht="15" hidden="1" customHeight="1">
      <c r="A14" s="171">
        <v>12</v>
      </c>
      <c r="B14" s="172" t="s">
        <v>153</v>
      </c>
      <c r="C14" s="183">
        <v>22</v>
      </c>
      <c r="D14" s="173">
        <v>10</v>
      </c>
      <c r="E14" s="175" t="e">
        <f>#REF!-F14</f>
        <v>#REF!</v>
      </c>
      <c r="F14" s="175" t="e">
        <f>#REF!*$G$3</f>
        <v>#REF!</v>
      </c>
    </row>
    <row r="15" spans="1:7" ht="15" hidden="1" customHeight="1">
      <c r="A15" s="171">
        <v>13</v>
      </c>
      <c r="B15" s="172" t="s">
        <v>154</v>
      </c>
      <c r="C15" s="183">
        <v>23</v>
      </c>
      <c r="D15" s="173">
        <v>3.5</v>
      </c>
      <c r="E15" s="175" t="e">
        <f>#REF!-F15</f>
        <v>#REF!</v>
      </c>
      <c r="F15" s="175" t="e">
        <f>#REF!*$G$3</f>
        <v>#REF!</v>
      </c>
    </row>
    <row r="16" spans="1:7" ht="15" hidden="1" customHeight="1">
      <c r="A16" s="171">
        <v>14</v>
      </c>
      <c r="B16" s="172" t="s">
        <v>155</v>
      </c>
      <c r="C16" s="183">
        <v>26</v>
      </c>
      <c r="D16" s="173">
        <v>2.4</v>
      </c>
      <c r="E16" s="175" t="e">
        <f>#REF!-F16</f>
        <v>#REF!</v>
      </c>
      <c r="F16" s="175" t="e">
        <f>#REF!*$G$3</f>
        <v>#REF!</v>
      </c>
    </row>
    <row r="17" spans="1:6" ht="15" hidden="1" customHeight="1">
      <c r="A17" s="171">
        <v>15</v>
      </c>
      <c r="B17" s="172" t="s">
        <v>147</v>
      </c>
      <c r="C17" s="183">
        <v>27</v>
      </c>
      <c r="D17" s="173">
        <v>79.400000000000006</v>
      </c>
      <c r="E17" s="175" t="e">
        <f>#REF!-F17</f>
        <v>#REF!</v>
      </c>
      <c r="F17" s="175" t="e">
        <f>#REF!*$G$3</f>
        <v>#REF!</v>
      </c>
    </row>
    <row r="18" spans="1:6" ht="15" hidden="1" customHeight="1">
      <c r="A18" s="171">
        <v>16</v>
      </c>
      <c r="B18" s="172" t="s">
        <v>156</v>
      </c>
      <c r="C18" s="183">
        <v>28</v>
      </c>
      <c r="D18" s="173">
        <v>1</v>
      </c>
      <c r="E18" s="175" t="e">
        <f>#REF!-F18</f>
        <v>#REF!</v>
      </c>
      <c r="F18" s="175" t="e">
        <f>#REF!*$G$3</f>
        <v>#REF!</v>
      </c>
    </row>
    <row r="19" spans="1:6" ht="15" hidden="1" customHeight="1">
      <c r="A19" s="171">
        <v>17</v>
      </c>
      <c r="B19" s="172" t="s">
        <v>147</v>
      </c>
      <c r="C19" s="183">
        <v>31</v>
      </c>
      <c r="D19" s="173">
        <v>11</v>
      </c>
      <c r="E19" s="175" t="e">
        <f>#REF!-F19</f>
        <v>#REF!</v>
      </c>
      <c r="F19" s="175" t="e">
        <f>#REF!*$G$3</f>
        <v>#REF!</v>
      </c>
    </row>
    <row r="20" spans="1:6" ht="15" hidden="1" customHeight="1">
      <c r="A20" s="171">
        <v>18</v>
      </c>
      <c r="B20" s="172" t="s">
        <v>157</v>
      </c>
      <c r="C20" s="183">
        <v>34</v>
      </c>
      <c r="D20" s="173">
        <v>8.3000000000000007</v>
      </c>
      <c r="E20" s="175" t="e">
        <f>#REF!-F20</f>
        <v>#REF!</v>
      </c>
      <c r="F20" s="175" t="e">
        <f>#REF!*$G$3</f>
        <v>#REF!</v>
      </c>
    </row>
    <row r="21" spans="1:6" ht="15" hidden="1" customHeight="1">
      <c r="A21" s="171">
        <v>19</v>
      </c>
      <c r="B21" s="172" t="s">
        <v>147</v>
      </c>
      <c r="C21" s="183">
        <v>35</v>
      </c>
      <c r="D21" s="173">
        <v>1</v>
      </c>
      <c r="E21" s="175" t="e">
        <f>#REF!-F21</f>
        <v>#REF!</v>
      </c>
      <c r="F21" s="175" t="e">
        <f>#REF!*$G$3</f>
        <v>#REF!</v>
      </c>
    </row>
    <row r="22" spans="1:6" ht="15" hidden="1" customHeight="1">
      <c r="A22" s="171">
        <v>20</v>
      </c>
      <c r="B22" s="172" t="s">
        <v>158</v>
      </c>
      <c r="C22" s="183">
        <v>42</v>
      </c>
      <c r="D22" s="173">
        <v>4.5999999999999996</v>
      </c>
      <c r="E22" s="175" t="e">
        <f>#REF!-F22</f>
        <v>#REF!</v>
      </c>
      <c r="F22" s="175" t="e">
        <f>#REF!*$G$3</f>
        <v>#REF!</v>
      </c>
    </row>
    <row r="23" spans="1:6" ht="15" hidden="1" customHeight="1">
      <c r="A23" s="171">
        <v>21</v>
      </c>
      <c r="B23" s="172" t="s">
        <v>159</v>
      </c>
      <c r="C23" s="183">
        <v>45.48</v>
      </c>
      <c r="D23" s="173">
        <v>0.48</v>
      </c>
      <c r="E23" s="175" t="e">
        <f>#REF!-F23</f>
        <v>#REF!</v>
      </c>
      <c r="F23" s="175" t="e">
        <f>#REF!*$G$3</f>
        <v>#REF!</v>
      </c>
    </row>
    <row r="24" spans="1:6" ht="15" hidden="1" customHeight="1">
      <c r="A24" s="171">
        <v>22</v>
      </c>
      <c r="B24" s="172"/>
      <c r="C24" s="183">
        <v>49</v>
      </c>
      <c r="D24" s="173">
        <v>2</v>
      </c>
      <c r="E24" s="175" t="e">
        <f>#REF!-F24</f>
        <v>#REF!</v>
      </c>
      <c r="F24" s="175" t="e">
        <f>#REF!*$G$3</f>
        <v>#REF!</v>
      </c>
    </row>
    <row r="25" spans="1:6" ht="15" hidden="1" customHeight="1">
      <c r="A25" s="171">
        <v>23</v>
      </c>
      <c r="B25" s="172" t="s">
        <v>160</v>
      </c>
      <c r="C25" s="183">
        <v>56</v>
      </c>
      <c r="D25" s="173">
        <v>1</v>
      </c>
      <c r="E25" s="175" t="e">
        <f>#REF!-F25</f>
        <v>#REF!</v>
      </c>
      <c r="F25" s="175" t="e">
        <f>#REF!*$G$3</f>
        <v>#REF!</v>
      </c>
    </row>
    <row r="26" spans="1:6" ht="15" hidden="1" customHeight="1">
      <c r="A26" s="171">
        <v>24</v>
      </c>
      <c r="B26" s="172" t="s">
        <v>147</v>
      </c>
      <c r="C26" s="183">
        <v>61</v>
      </c>
      <c r="D26" s="173">
        <v>2.4</v>
      </c>
      <c r="E26" s="175" t="e">
        <f>#REF!-F26</f>
        <v>#REF!</v>
      </c>
      <c r="F26" s="175" t="e">
        <f>#REF!*$G$3</f>
        <v>#REF!</v>
      </c>
    </row>
    <row r="27" spans="1:6" ht="15" hidden="1" customHeight="1">
      <c r="A27" s="171">
        <v>25</v>
      </c>
      <c r="B27" s="172" t="s">
        <v>156</v>
      </c>
      <c r="C27" s="183">
        <v>62</v>
      </c>
      <c r="D27" s="173">
        <v>3.9</v>
      </c>
      <c r="E27" s="175" t="e">
        <f>#REF!-F27</f>
        <v>#REF!</v>
      </c>
      <c r="F27" s="175" t="e">
        <f>#REF!*$G$3</f>
        <v>#REF!</v>
      </c>
    </row>
    <row r="28" spans="1:6" ht="15" hidden="1" customHeight="1">
      <c r="A28" s="171">
        <v>26</v>
      </c>
      <c r="B28" s="172" t="s">
        <v>147</v>
      </c>
      <c r="C28" s="183">
        <v>67</v>
      </c>
      <c r="D28" s="173">
        <v>200</v>
      </c>
      <c r="E28" s="175" t="e">
        <f>#REF!-F28</f>
        <v>#REF!</v>
      </c>
      <c r="F28" s="175" t="e">
        <f>#REF!*$G$3</f>
        <v>#REF!</v>
      </c>
    </row>
    <row r="29" spans="1:6" ht="15" hidden="1" customHeight="1">
      <c r="A29" s="171">
        <v>27</v>
      </c>
      <c r="B29" s="172" t="s">
        <v>161</v>
      </c>
      <c r="C29" s="183">
        <v>71</v>
      </c>
      <c r="D29" s="173">
        <v>0.1</v>
      </c>
      <c r="E29" s="175" t="e">
        <f>#REF!-F29</f>
        <v>#REF!</v>
      </c>
      <c r="F29" s="175" t="e">
        <f>#REF!*$G$3</f>
        <v>#REF!</v>
      </c>
    </row>
    <row r="30" spans="1:6" ht="15" hidden="1" customHeight="1">
      <c r="A30" s="171">
        <v>28</v>
      </c>
      <c r="B30" s="172" t="s">
        <v>162</v>
      </c>
      <c r="C30" s="183">
        <v>72</v>
      </c>
      <c r="D30" s="173">
        <v>25.3</v>
      </c>
      <c r="E30" s="175" t="e">
        <f>#REF!-F30</f>
        <v>#REF!</v>
      </c>
      <c r="F30" s="175" t="e">
        <f>#REF!*$G$3</f>
        <v>#REF!</v>
      </c>
    </row>
    <row r="31" spans="1:6" ht="15" hidden="1" customHeight="1">
      <c r="A31" s="171">
        <v>29</v>
      </c>
      <c r="B31" s="172" t="s">
        <v>163</v>
      </c>
      <c r="C31" s="183">
        <v>74</v>
      </c>
      <c r="D31" s="173">
        <v>1.6</v>
      </c>
      <c r="E31" s="175" t="e">
        <f>#REF!-F31</f>
        <v>#REF!</v>
      </c>
      <c r="F31" s="175" t="e">
        <f>#REF!*$G$3</f>
        <v>#REF!</v>
      </c>
    </row>
    <row r="32" spans="1:6" ht="15" hidden="1" customHeight="1">
      <c r="A32" s="171">
        <v>30</v>
      </c>
      <c r="B32" s="172" t="s">
        <v>147</v>
      </c>
      <c r="C32" s="183">
        <v>85</v>
      </c>
      <c r="D32" s="173">
        <v>50</v>
      </c>
      <c r="E32" s="175" t="e">
        <f>#REF!-F32</f>
        <v>#REF!</v>
      </c>
      <c r="F32" s="175" t="e">
        <f>#REF!*$G$3</f>
        <v>#REF!</v>
      </c>
    </row>
    <row r="33" spans="1:6" ht="15" hidden="1" customHeight="1">
      <c r="A33" s="171">
        <v>31</v>
      </c>
      <c r="B33" s="172" t="s">
        <v>164</v>
      </c>
      <c r="C33" s="183">
        <v>86</v>
      </c>
      <c r="D33" s="173">
        <v>0.8</v>
      </c>
      <c r="E33" s="175" t="e">
        <f>#REF!-F33</f>
        <v>#REF!</v>
      </c>
      <c r="F33" s="175" t="e">
        <f>#REF!*$G$3</f>
        <v>#REF!</v>
      </c>
    </row>
    <row r="34" spans="1:6" ht="15" hidden="1" customHeight="1">
      <c r="A34" s="171">
        <v>32</v>
      </c>
      <c r="B34" s="172" t="s">
        <v>147</v>
      </c>
      <c r="C34" s="183">
        <v>88</v>
      </c>
      <c r="D34" s="173">
        <v>57.48</v>
      </c>
      <c r="E34" s="175" t="e">
        <f>#REF!-F34</f>
        <v>#REF!</v>
      </c>
      <c r="F34" s="175" t="e">
        <f>#REF!*$G$3</f>
        <v>#REF!</v>
      </c>
    </row>
    <row r="35" spans="1:6" ht="15" hidden="1" customHeight="1">
      <c r="A35" s="171">
        <v>33</v>
      </c>
      <c r="B35" s="172" t="s">
        <v>147</v>
      </c>
      <c r="C35" s="183">
        <v>92</v>
      </c>
      <c r="D35" s="173">
        <v>0.8</v>
      </c>
      <c r="E35" s="175" t="e">
        <f>#REF!-F35</f>
        <v>#REF!</v>
      </c>
      <c r="F35" s="175" t="e">
        <f>#REF!*$G$3</f>
        <v>#REF!</v>
      </c>
    </row>
    <row r="36" spans="1:6" ht="15" hidden="1" customHeight="1">
      <c r="A36" s="171">
        <v>34</v>
      </c>
      <c r="B36" s="172" t="s">
        <v>165</v>
      </c>
      <c r="C36" s="183">
        <v>97</v>
      </c>
      <c r="D36" s="173">
        <v>17.2</v>
      </c>
      <c r="E36" s="175" t="e">
        <f>#REF!-F36</f>
        <v>#REF!</v>
      </c>
      <c r="F36" s="175" t="e">
        <f>#REF!*$G$3</f>
        <v>#REF!</v>
      </c>
    </row>
    <row r="37" spans="1:6" ht="15" hidden="1" customHeight="1">
      <c r="A37" s="171">
        <v>35</v>
      </c>
      <c r="B37" s="172" t="s">
        <v>147</v>
      </c>
      <c r="C37" s="183">
        <v>98</v>
      </c>
      <c r="D37" s="173">
        <v>69.599999999999994</v>
      </c>
      <c r="E37" s="175" t="e">
        <f>#REF!-F37</f>
        <v>#REF!</v>
      </c>
      <c r="F37" s="175" t="e">
        <f>#REF!*$G$3</f>
        <v>#REF!</v>
      </c>
    </row>
    <row r="38" spans="1:6" ht="15" hidden="1" customHeight="1">
      <c r="A38" s="171">
        <v>36</v>
      </c>
      <c r="B38" s="172" t="s">
        <v>166</v>
      </c>
      <c r="C38" s="183">
        <v>102</v>
      </c>
      <c r="D38" s="173">
        <v>0.8</v>
      </c>
      <c r="E38" s="175" t="e">
        <f>#REF!-F38</f>
        <v>#REF!</v>
      </c>
      <c r="F38" s="175" t="e">
        <f>#REF!*$G$3</f>
        <v>#REF!</v>
      </c>
    </row>
    <row r="39" spans="1:6" ht="15" hidden="1" customHeight="1">
      <c r="A39" s="171">
        <v>37</v>
      </c>
      <c r="B39" s="172" t="s">
        <v>156</v>
      </c>
      <c r="C39" s="183">
        <v>113</v>
      </c>
      <c r="D39" s="173">
        <v>0.8</v>
      </c>
      <c r="E39" s="175" t="e">
        <f>#REF!-F39</f>
        <v>#REF!</v>
      </c>
      <c r="F39" s="175" t="e">
        <f>#REF!*$G$3</f>
        <v>#REF!</v>
      </c>
    </row>
    <row r="40" spans="1:6" ht="15" hidden="1" customHeight="1">
      <c r="A40" s="171">
        <v>38</v>
      </c>
      <c r="B40" s="172" t="s">
        <v>167</v>
      </c>
      <c r="C40" s="183">
        <v>114</v>
      </c>
      <c r="D40" s="173">
        <v>1.4</v>
      </c>
      <c r="E40" s="175" t="e">
        <f>#REF!-F40</f>
        <v>#REF!</v>
      </c>
      <c r="F40" s="175" t="e">
        <f>#REF!*$G$3</f>
        <v>#REF!</v>
      </c>
    </row>
    <row r="41" spans="1:6" ht="15" hidden="1" customHeight="1">
      <c r="A41" s="171">
        <v>39</v>
      </c>
      <c r="B41" s="172" t="s">
        <v>156</v>
      </c>
      <c r="C41" s="183">
        <v>116</v>
      </c>
      <c r="D41" s="173">
        <v>0.8</v>
      </c>
      <c r="E41" s="175" t="e">
        <f>#REF!-F41</f>
        <v>#REF!</v>
      </c>
      <c r="F41" s="175" t="e">
        <f>#REF!*$G$3</f>
        <v>#REF!</v>
      </c>
    </row>
    <row r="42" spans="1:6" ht="15" hidden="1" customHeight="1">
      <c r="A42" s="171">
        <v>40</v>
      </c>
      <c r="B42" s="172" t="s">
        <v>147</v>
      </c>
      <c r="C42" s="183">
        <v>122</v>
      </c>
      <c r="D42" s="173">
        <v>8</v>
      </c>
      <c r="E42" s="175" t="e">
        <f>#REF!-F42</f>
        <v>#REF!</v>
      </c>
      <c r="F42" s="175" t="e">
        <f>#REF!*$G$3</f>
        <v>#REF!</v>
      </c>
    </row>
    <row r="43" spans="1:6" ht="15" hidden="1" customHeight="1">
      <c r="A43" s="171">
        <v>41</v>
      </c>
      <c r="B43" s="172" t="s">
        <v>156</v>
      </c>
      <c r="C43" s="183">
        <v>127</v>
      </c>
      <c r="D43" s="173">
        <v>0.8</v>
      </c>
      <c r="E43" s="175" t="e">
        <f>#REF!-F43</f>
        <v>#REF!</v>
      </c>
      <c r="F43" s="175" t="e">
        <f>#REF!*$G$3</f>
        <v>#REF!</v>
      </c>
    </row>
    <row r="44" spans="1:6" ht="15" hidden="1" customHeight="1">
      <c r="A44" s="171">
        <v>42</v>
      </c>
      <c r="B44" s="172" t="s">
        <v>156</v>
      </c>
      <c r="C44" s="183">
        <v>128</v>
      </c>
      <c r="D44" s="173">
        <v>1.4</v>
      </c>
      <c r="E44" s="175" t="e">
        <f>#REF!-F44</f>
        <v>#REF!</v>
      </c>
      <c r="F44" s="175" t="e">
        <f>#REF!*$G$3</f>
        <v>#REF!</v>
      </c>
    </row>
    <row r="45" spans="1:6" ht="15" hidden="1" customHeight="1">
      <c r="A45" s="171">
        <v>43</v>
      </c>
      <c r="B45" s="172" t="s">
        <v>156</v>
      </c>
      <c r="C45" s="183">
        <v>129</v>
      </c>
      <c r="D45" s="173">
        <v>1.2</v>
      </c>
      <c r="E45" s="175" t="e">
        <f>#REF!-F45</f>
        <v>#REF!</v>
      </c>
      <c r="F45" s="175" t="e">
        <f>#REF!*$G$3</f>
        <v>#REF!</v>
      </c>
    </row>
    <row r="46" spans="1:6" ht="15" hidden="1" customHeight="1">
      <c r="A46" s="171">
        <v>44</v>
      </c>
      <c r="B46" s="172" t="s">
        <v>168</v>
      </c>
      <c r="C46" s="183">
        <v>130</v>
      </c>
      <c r="D46" s="173">
        <v>4</v>
      </c>
      <c r="E46" s="175" t="e">
        <f>#REF!-F46</f>
        <v>#REF!</v>
      </c>
      <c r="F46" s="175" t="e">
        <f>#REF!*$G$3</f>
        <v>#REF!</v>
      </c>
    </row>
    <row r="47" spans="1:6" ht="15" hidden="1" customHeight="1">
      <c r="A47" s="171">
        <v>45</v>
      </c>
      <c r="B47" s="172" t="s">
        <v>147</v>
      </c>
      <c r="C47" s="183">
        <v>133</v>
      </c>
      <c r="D47" s="173">
        <v>5</v>
      </c>
      <c r="E47" s="175" t="e">
        <f>#REF!-F47</f>
        <v>#REF!</v>
      </c>
      <c r="F47" s="175" t="e">
        <f>#REF!*$G$3</f>
        <v>#REF!</v>
      </c>
    </row>
    <row r="48" spans="1:6" ht="15" hidden="1" customHeight="1">
      <c r="A48" s="171">
        <v>46</v>
      </c>
      <c r="B48" s="172" t="s">
        <v>147</v>
      </c>
      <c r="C48" s="183">
        <v>139</v>
      </c>
      <c r="D48" s="173">
        <v>16</v>
      </c>
      <c r="E48" s="175" t="e">
        <f>#REF!-F48</f>
        <v>#REF!</v>
      </c>
      <c r="F48" s="175" t="e">
        <f>#REF!*$G$3</f>
        <v>#REF!</v>
      </c>
    </row>
    <row r="49" spans="1:6" ht="15" hidden="1" customHeight="1">
      <c r="A49" s="171">
        <v>47</v>
      </c>
      <c r="B49" s="172" t="s">
        <v>147</v>
      </c>
      <c r="C49" s="183">
        <v>150</v>
      </c>
      <c r="D49" s="173">
        <v>17.8</v>
      </c>
      <c r="E49" s="175" t="e">
        <f>#REF!-F49</f>
        <v>#REF!</v>
      </c>
      <c r="F49" s="175" t="e">
        <f>#REF!*$G$3</f>
        <v>#REF!</v>
      </c>
    </row>
    <row r="50" spans="1:6" ht="15" hidden="1" customHeight="1">
      <c r="A50" s="171">
        <v>48</v>
      </c>
      <c r="B50" s="172" t="s">
        <v>169</v>
      </c>
      <c r="C50" s="183">
        <v>154</v>
      </c>
      <c r="D50" s="173">
        <v>2.6</v>
      </c>
      <c r="E50" s="175" t="e">
        <f>#REF!-F50</f>
        <v>#REF!</v>
      </c>
      <c r="F50" s="175" t="e">
        <f>#REF!*$G$3</f>
        <v>#REF!</v>
      </c>
    </row>
    <row r="51" spans="1:6" ht="15" hidden="1" customHeight="1">
      <c r="A51" s="171">
        <v>49</v>
      </c>
      <c r="B51" s="172" t="s">
        <v>170</v>
      </c>
      <c r="C51" s="183">
        <v>160</v>
      </c>
      <c r="D51" s="173">
        <v>16</v>
      </c>
      <c r="E51" s="175" t="e">
        <f>#REF!-F51</f>
        <v>#REF!</v>
      </c>
      <c r="F51" s="175" t="e">
        <f>#REF!*$G$3</f>
        <v>#REF!</v>
      </c>
    </row>
    <row r="52" spans="1:6" ht="15" hidden="1" customHeight="1">
      <c r="A52" s="171">
        <v>50</v>
      </c>
      <c r="B52" s="172" t="s">
        <v>147</v>
      </c>
      <c r="C52" s="183">
        <v>162</v>
      </c>
      <c r="D52" s="173">
        <v>102</v>
      </c>
      <c r="E52" s="175" t="e">
        <f>#REF!-F52</f>
        <v>#REF!</v>
      </c>
      <c r="F52" s="175" t="e">
        <f>#REF!*$G$3</f>
        <v>#REF!</v>
      </c>
    </row>
    <row r="53" spans="1:6" ht="15" hidden="1" customHeight="1">
      <c r="A53" s="171">
        <v>51</v>
      </c>
      <c r="B53" s="172" t="s">
        <v>147</v>
      </c>
      <c r="C53" s="183">
        <v>163</v>
      </c>
      <c r="D53" s="173">
        <v>5</v>
      </c>
      <c r="E53" s="175" t="e">
        <f>#REF!-F53</f>
        <v>#REF!</v>
      </c>
      <c r="F53" s="175" t="e">
        <f>#REF!*$G$3</f>
        <v>#REF!</v>
      </c>
    </row>
    <row r="54" spans="1:6" ht="15" hidden="1" customHeight="1">
      <c r="A54" s="171">
        <v>52</v>
      </c>
      <c r="B54" s="172" t="s">
        <v>171</v>
      </c>
      <c r="C54" s="183">
        <v>164</v>
      </c>
      <c r="D54" s="173">
        <v>16.5</v>
      </c>
      <c r="E54" s="175" t="e">
        <f>#REF!-F54</f>
        <v>#REF!</v>
      </c>
      <c r="F54" s="175" t="e">
        <f>#REF!*$G$3</f>
        <v>#REF!</v>
      </c>
    </row>
    <row r="55" spans="1:6" ht="15" hidden="1" customHeight="1">
      <c r="A55" s="171">
        <v>53</v>
      </c>
      <c r="B55" s="172" t="s">
        <v>147</v>
      </c>
      <c r="C55" s="183">
        <v>168</v>
      </c>
      <c r="D55" s="173">
        <v>16</v>
      </c>
      <c r="E55" s="175" t="e">
        <f>#REF!-F55</f>
        <v>#REF!</v>
      </c>
      <c r="F55" s="175" t="e">
        <f>#REF!*$G$3</f>
        <v>#REF!</v>
      </c>
    </row>
    <row r="56" spans="1:6" ht="15" hidden="1" customHeight="1">
      <c r="A56" s="171">
        <v>54</v>
      </c>
      <c r="B56" s="172" t="s">
        <v>172</v>
      </c>
      <c r="C56" s="183">
        <v>169</v>
      </c>
      <c r="D56" s="173">
        <v>25</v>
      </c>
      <c r="E56" s="175" t="e">
        <f>#REF!-F56</f>
        <v>#REF!</v>
      </c>
      <c r="F56" s="175" t="e">
        <f>#REF!*$G$3</f>
        <v>#REF!</v>
      </c>
    </row>
    <row r="57" spans="1:6" ht="15" hidden="1" customHeight="1">
      <c r="A57" s="171">
        <v>55</v>
      </c>
      <c r="B57" s="172" t="s">
        <v>147</v>
      </c>
      <c r="C57" s="183">
        <v>170</v>
      </c>
      <c r="D57" s="174">
        <f>445-9.62</f>
        <v>435.38</v>
      </c>
      <c r="E57" s="175" t="e">
        <f>#REF!-F57</f>
        <v>#REF!</v>
      </c>
      <c r="F57" s="175" t="e">
        <f>#REF!*$G$3</f>
        <v>#REF!</v>
      </c>
    </row>
    <row r="58" spans="1:6" ht="15" hidden="1" customHeight="1">
      <c r="A58" s="171">
        <v>56</v>
      </c>
      <c r="B58" s="172" t="s">
        <v>147</v>
      </c>
      <c r="C58" s="183">
        <v>172</v>
      </c>
      <c r="D58" s="173">
        <v>48</v>
      </c>
      <c r="E58" s="175" t="e">
        <f>#REF!-F58</f>
        <v>#REF!</v>
      </c>
      <c r="F58" s="175" t="e">
        <f>#REF!*$G$3</f>
        <v>#REF!</v>
      </c>
    </row>
    <row r="59" spans="1:6" ht="15" hidden="1" customHeight="1">
      <c r="A59" s="171">
        <v>57</v>
      </c>
      <c r="B59" s="172" t="s">
        <v>156</v>
      </c>
      <c r="C59" s="183">
        <v>176</v>
      </c>
      <c r="D59" s="173">
        <v>2.4</v>
      </c>
      <c r="E59" s="175" t="e">
        <f>#REF!-F59</f>
        <v>#REF!</v>
      </c>
      <c r="F59" s="175" t="e">
        <f>#REF!*$G$3</f>
        <v>#REF!</v>
      </c>
    </row>
    <row r="60" spans="1:6" ht="15" hidden="1" customHeight="1">
      <c r="A60" s="171">
        <v>58</v>
      </c>
      <c r="B60" s="172" t="s">
        <v>173</v>
      </c>
      <c r="C60" s="183">
        <v>184</v>
      </c>
      <c r="D60" s="173">
        <v>2.4</v>
      </c>
      <c r="E60" s="175" t="e">
        <f>#REF!-F60</f>
        <v>#REF!</v>
      </c>
      <c r="F60" s="175" t="e">
        <f>#REF!*$G$3</f>
        <v>#REF!</v>
      </c>
    </row>
    <row r="61" spans="1:6" ht="15" hidden="1" customHeight="1">
      <c r="A61" s="171">
        <v>59</v>
      </c>
      <c r="B61" s="172" t="s">
        <v>169</v>
      </c>
      <c r="C61" s="183">
        <v>185</v>
      </c>
      <c r="D61" s="173">
        <v>12</v>
      </c>
      <c r="E61" s="175" t="e">
        <f>#REF!-F61</f>
        <v>#REF!</v>
      </c>
      <c r="F61" s="175" t="e">
        <f>#REF!*$G$3</f>
        <v>#REF!</v>
      </c>
    </row>
    <row r="62" spans="1:6" ht="15" hidden="1" customHeight="1">
      <c r="A62" s="171">
        <v>60</v>
      </c>
      <c r="B62" s="172" t="s">
        <v>151</v>
      </c>
      <c r="C62" s="183">
        <v>186</v>
      </c>
      <c r="D62" s="173">
        <v>3.6</v>
      </c>
      <c r="E62" s="175" t="e">
        <f>#REF!-F62</f>
        <v>#REF!</v>
      </c>
      <c r="F62" s="175" t="e">
        <f>#REF!*$G$3</f>
        <v>#REF!</v>
      </c>
    </row>
    <row r="63" spans="1:6" ht="15" hidden="1" customHeight="1">
      <c r="A63" s="171">
        <v>61</v>
      </c>
      <c r="B63" s="172" t="s">
        <v>147</v>
      </c>
      <c r="C63" s="183">
        <v>190</v>
      </c>
      <c r="D63" s="173">
        <v>300</v>
      </c>
      <c r="E63" s="175" t="e">
        <f>#REF!-F63</f>
        <v>#REF!</v>
      </c>
      <c r="F63" s="175" t="e">
        <f>#REF!*$G$3</f>
        <v>#REF!</v>
      </c>
    </row>
    <row r="64" spans="1:6" ht="15" hidden="1" customHeight="1">
      <c r="A64" s="171">
        <v>62</v>
      </c>
      <c r="B64" s="172" t="s">
        <v>169</v>
      </c>
      <c r="C64" s="183">
        <v>192</v>
      </c>
      <c r="D64" s="173">
        <v>16.5</v>
      </c>
      <c r="E64" s="175" t="e">
        <f>#REF!-F64</f>
        <v>#REF!</v>
      </c>
      <c r="F64" s="175" t="e">
        <f>#REF!*$G$3</f>
        <v>#REF!</v>
      </c>
    </row>
    <row r="65" spans="1:6" ht="15" hidden="1" customHeight="1">
      <c r="A65" s="171">
        <v>63</v>
      </c>
      <c r="B65" s="172" t="s">
        <v>147</v>
      </c>
      <c r="C65" s="183">
        <v>194</v>
      </c>
      <c r="D65" s="173">
        <v>1.6</v>
      </c>
      <c r="E65" s="175" t="e">
        <f>#REF!-F65</f>
        <v>#REF!</v>
      </c>
      <c r="F65" s="175" t="e">
        <f>#REF!*$G$3</f>
        <v>#REF!</v>
      </c>
    </row>
    <row r="66" spans="1:6" ht="15" hidden="1" customHeight="1">
      <c r="A66" s="171">
        <v>64</v>
      </c>
      <c r="B66" s="172" t="s">
        <v>147</v>
      </c>
      <c r="C66" s="183">
        <v>195</v>
      </c>
      <c r="D66" s="173">
        <v>12</v>
      </c>
      <c r="E66" s="175" t="e">
        <f>#REF!-F66</f>
        <v>#REF!</v>
      </c>
      <c r="F66" s="175" t="e">
        <f>#REF!*$G$3</f>
        <v>#REF!</v>
      </c>
    </row>
    <row r="67" spans="1:6" ht="15" hidden="1" customHeight="1">
      <c r="A67" s="171">
        <v>65</v>
      </c>
      <c r="B67" s="172" t="s">
        <v>147</v>
      </c>
      <c r="C67" s="183">
        <v>197</v>
      </c>
      <c r="D67" s="173">
        <v>9.6</v>
      </c>
      <c r="E67" s="175" t="e">
        <f>#REF!-F67</f>
        <v>#REF!</v>
      </c>
      <c r="F67" s="175" t="e">
        <f>#REF!*$G$3</f>
        <v>#REF!</v>
      </c>
    </row>
    <row r="68" spans="1:6" ht="15" hidden="1" customHeight="1">
      <c r="A68" s="171">
        <v>66</v>
      </c>
      <c r="B68" s="172" t="s">
        <v>147</v>
      </c>
      <c r="C68" s="183">
        <v>227</v>
      </c>
      <c r="D68" s="173">
        <v>0.4</v>
      </c>
      <c r="E68" s="175" t="e">
        <f>#REF!-F68</f>
        <v>#REF!</v>
      </c>
      <c r="F68" s="175" t="e">
        <f>#REF!*$G$3</f>
        <v>#REF!</v>
      </c>
    </row>
    <row r="69" spans="1:6" ht="15" hidden="1" customHeight="1">
      <c r="A69" s="171">
        <v>67</v>
      </c>
      <c r="B69" s="172" t="s">
        <v>174</v>
      </c>
      <c r="C69" s="183">
        <v>232</v>
      </c>
      <c r="D69" s="173">
        <v>0.8</v>
      </c>
      <c r="E69" s="175" t="e">
        <f>#REF!-F69</f>
        <v>#REF!</v>
      </c>
      <c r="F69" s="175" t="e">
        <f>#REF!*$G$3</f>
        <v>#REF!</v>
      </c>
    </row>
    <row r="70" spans="1:6" ht="15" hidden="1" customHeight="1">
      <c r="A70" s="171">
        <v>68</v>
      </c>
      <c r="B70" s="172" t="s">
        <v>147</v>
      </c>
      <c r="C70" s="183">
        <v>237</v>
      </c>
      <c r="D70" s="173">
        <v>93</v>
      </c>
      <c r="E70" s="175" t="e">
        <f>#REF!-F70</f>
        <v>#REF!</v>
      </c>
      <c r="F70" s="175" t="e">
        <f>#REF!*$G$3</f>
        <v>#REF!</v>
      </c>
    </row>
    <row r="71" spans="1:6" ht="15" hidden="1" customHeight="1">
      <c r="A71" s="171">
        <v>69</v>
      </c>
      <c r="B71" s="172" t="s">
        <v>147</v>
      </c>
      <c r="C71" s="183">
        <v>240</v>
      </c>
      <c r="D71" s="173">
        <v>50</v>
      </c>
      <c r="E71" s="175" t="e">
        <f>#REF!-F71</f>
        <v>#REF!</v>
      </c>
      <c r="F71" s="175" t="e">
        <f>#REF!*$G$3</f>
        <v>#REF!</v>
      </c>
    </row>
    <row r="72" spans="1:6" ht="15" hidden="1" customHeight="1">
      <c r="A72" s="171">
        <v>70</v>
      </c>
      <c r="B72" s="172" t="s">
        <v>147</v>
      </c>
      <c r="C72" s="183">
        <v>271</v>
      </c>
      <c r="D72" s="173">
        <v>1</v>
      </c>
      <c r="E72" s="175" t="e">
        <f>#REF!-F72</f>
        <v>#REF!</v>
      </c>
      <c r="F72" s="175" t="e">
        <f>#REF!*$G$3</f>
        <v>#REF!</v>
      </c>
    </row>
    <row r="73" spans="1:6" ht="15" hidden="1" customHeight="1">
      <c r="A73" s="171">
        <v>71</v>
      </c>
      <c r="B73" s="172" t="s">
        <v>175</v>
      </c>
      <c r="C73" s="183">
        <v>275</v>
      </c>
      <c r="D73" s="173">
        <v>2</v>
      </c>
      <c r="E73" s="175" t="e">
        <f>#REF!-F73</f>
        <v>#REF!</v>
      </c>
      <c r="F73" s="175" t="e">
        <f>#REF!*$G$3</f>
        <v>#REF!</v>
      </c>
    </row>
    <row r="74" spans="1:6" ht="15" hidden="1" customHeight="1">
      <c r="A74" s="171">
        <v>72</v>
      </c>
      <c r="B74" s="172" t="s">
        <v>176</v>
      </c>
      <c r="C74" s="183">
        <v>276</v>
      </c>
      <c r="D74" s="173">
        <v>3</v>
      </c>
      <c r="E74" s="175" t="e">
        <f>#REF!-F74</f>
        <v>#REF!</v>
      </c>
      <c r="F74" s="175" t="e">
        <f>#REF!*$G$3</f>
        <v>#REF!</v>
      </c>
    </row>
    <row r="75" spans="1:6" ht="15" hidden="1" customHeight="1">
      <c r="A75" s="171">
        <v>73</v>
      </c>
      <c r="B75" s="172" t="s">
        <v>147</v>
      </c>
      <c r="C75" s="183">
        <v>281</v>
      </c>
      <c r="D75" s="173">
        <v>4</v>
      </c>
      <c r="E75" s="175" t="e">
        <f>#REF!-F75</f>
        <v>#REF!</v>
      </c>
      <c r="F75" s="175" t="e">
        <f>#REF!*$G$3</f>
        <v>#REF!</v>
      </c>
    </row>
    <row r="76" spans="1:6" ht="15" hidden="1" customHeight="1">
      <c r="A76" s="171">
        <v>74</v>
      </c>
      <c r="B76" s="172" t="s">
        <v>147</v>
      </c>
      <c r="C76" s="183">
        <v>283</v>
      </c>
      <c r="D76" s="173">
        <v>0.4</v>
      </c>
      <c r="E76" s="175" t="e">
        <f>#REF!-F76</f>
        <v>#REF!</v>
      </c>
      <c r="F76" s="175" t="e">
        <f>#REF!*$G$3</f>
        <v>#REF!</v>
      </c>
    </row>
    <row r="77" spans="1:6" ht="15" hidden="1" customHeight="1">
      <c r="A77" s="171">
        <v>75</v>
      </c>
      <c r="B77" s="172" t="s">
        <v>156</v>
      </c>
      <c r="C77" s="183">
        <v>287</v>
      </c>
      <c r="D77" s="173">
        <v>1.6</v>
      </c>
      <c r="E77" s="175" t="e">
        <f>#REF!-F77</f>
        <v>#REF!</v>
      </c>
      <c r="F77" s="175" t="e">
        <f>#REF!*$G$3</f>
        <v>#REF!</v>
      </c>
    </row>
    <row r="78" spans="1:6" ht="15" hidden="1" customHeight="1">
      <c r="A78" s="171">
        <v>76</v>
      </c>
      <c r="B78" s="172" t="s">
        <v>147</v>
      </c>
      <c r="C78" s="183">
        <v>293</v>
      </c>
      <c r="D78" s="173">
        <v>14.4</v>
      </c>
      <c r="E78" s="175" t="e">
        <f>#REF!-F78</f>
        <v>#REF!</v>
      </c>
      <c r="F78" s="175" t="e">
        <f>#REF!*$G$3</f>
        <v>#REF!</v>
      </c>
    </row>
    <row r="79" spans="1:6" ht="15" hidden="1" customHeight="1">
      <c r="A79" s="171">
        <v>77</v>
      </c>
      <c r="B79" s="172" t="s">
        <v>147</v>
      </c>
      <c r="C79" s="183">
        <v>294</v>
      </c>
      <c r="D79" s="173">
        <v>3.2</v>
      </c>
      <c r="E79" s="175" t="e">
        <f>#REF!-F79</f>
        <v>#REF!</v>
      </c>
      <c r="F79" s="175" t="e">
        <f>#REF!*$G$3</f>
        <v>#REF!</v>
      </c>
    </row>
    <row r="80" spans="1:6" ht="15" hidden="1" customHeight="1">
      <c r="A80" s="171">
        <v>78</v>
      </c>
      <c r="B80" s="172" t="s">
        <v>177</v>
      </c>
      <c r="C80" s="183">
        <v>303</v>
      </c>
      <c r="D80" s="173">
        <v>39.1</v>
      </c>
      <c r="E80" s="175" t="e">
        <f>#REF!-F80</f>
        <v>#REF!</v>
      </c>
      <c r="F80" s="175" t="e">
        <f>#REF!*$G$3</f>
        <v>#REF!</v>
      </c>
    </row>
    <row r="81" spans="1:6" ht="15" hidden="1" customHeight="1">
      <c r="A81" s="171">
        <v>79</v>
      </c>
      <c r="B81" s="172" t="s">
        <v>178</v>
      </c>
      <c r="C81" s="183">
        <v>321.322</v>
      </c>
      <c r="D81" s="173">
        <v>0.8</v>
      </c>
      <c r="E81" s="175" t="e">
        <f>#REF!-F81</f>
        <v>#REF!</v>
      </c>
      <c r="F81" s="175" t="e">
        <f>#REF!*$G$3</f>
        <v>#REF!</v>
      </c>
    </row>
    <row r="82" spans="1:6" ht="15" hidden="1" customHeight="1">
      <c r="A82" s="171">
        <v>80</v>
      </c>
      <c r="B82" s="172" t="s">
        <v>147</v>
      </c>
      <c r="C82" s="183">
        <v>327</v>
      </c>
      <c r="D82" s="173">
        <v>0.8</v>
      </c>
      <c r="E82" s="175" t="e">
        <f>#REF!-F82</f>
        <v>#REF!</v>
      </c>
      <c r="F82" s="175" t="e">
        <f>#REF!*$G$3</f>
        <v>#REF!</v>
      </c>
    </row>
    <row r="83" spans="1:6" ht="15" hidden="1" customHeight="1">
      <c r="A83" s="171">
        <v>81</v>
      </c>
      <c r="B83" s="172" t="s">
        <v>147</v>
      </c>
      <c r="C83" s="183">
        <v>328</v>
      </c>
      <c r="D83" s="173">
        <v>0.2</v>
      </c>
      <c r="E83" s="175" t="e">
        <f>#REF!-F83</f>
        <v>#REF!</v>
      </c>
      <c r="F83" s="175" t="e">
        <f>#REF!*$G$3</f>
        <v>#REF!</v>
      </c>
    </row>
    <row r="84" spans="1:6" ht="15" hidden="1" customHeight="1">
      <c r="A84" s="171">
        <v>82</v>
      </c>
      <c r="B84" s="172" t="s">
        <v>147</v>
      </c>
      <c r="C84" s="183">
        <v>331</v>
      </c>
      <c r="D84" s="173">
        <v>0.2</v>
      </c>
      <c r="E84" s="175" t="e">
        <f>#REF!-F84</f>
        <v>#REF!</v>
      </c>
      <c r="F84" s="175" t="e">
        <f>#REF!*$G$3</f>
        <v>#REF!</v>
      </c>
    </row>
    <row r="85" spans="1:6" ht="15" hidden="1" customHeight="1">
      <c r="A85" s="171">
        <v>83</v>
      </c>
      <c r="B85" s="172" t="s">
        <v>147</v>
      </c>
      <c r="C85" s="183">
        <v>334</v>
      </c>
      <c r="D85" s="173">
        <v>0.2</v>
      </c>
      <c r="E85" s="175" t="e">
        <f>#REF!-F85</f>
        <v>#REF!</v>
      </c>
      <c r="F85" s="175" t="e">
        <f>#REF!*$G$3</f>
        <v>#REF!</v>
      </c>
    </row>
    <row r="86" spans="1:6" ht="15" hidden="1" customHeight="1">
      <c r="A86" s="171">
        <v>84</v>
      </c>
      <c r="B86" s="172" t="s">
        <v>156</v>
      </c>
      <c r="C86" s="183">
        <v>339</v>
      </c>
      <c r="D86" s="173">
        <v>1.6</v>
      </c>
      <c r="E86" s="175" t="e">
        <f>#REF!-F86</f>
        <v>#REF!</v>
      </c>
      <c r="F86" s="175" t="e">
        <f>#REF!*$G$3</f>
        <v>#REF!</v>
      </c>
    </row>
    <row r="87" spans="1:6" ht="15" hidden="1" customHeight="1">
      <c r="A87" s="171">
        <v>85</v>
      </c>
      <c r="B87" s="172" t="s">
        <v>179</v>
      </c>
      <c r="C87" s="183">
        <v>346</v>
      </c>
      <c r="D87" s="173">
        <v>280</v>
      </c>
      <c r="E87" s="175" t="e">
        <f>#REF!-F87</f>
        <v>#REF!</v>
      </c>
      <c r="F87" s="175" t="e">
        <f>#REF!*$G$3</f>
        <v>#REF!</v>
      </c>
    </row>
    <row r="88" spans="1:6" ht="15" hidden="1" customHeight="1">
      <c r="A88" s="171">
        <v>86</v>
      </c>
      <c r="B88" s="172" t="s">
        <v>160</v>
      </c>
      <c r="C88" s="183">
        <v>359</v>
      </c>
      <c r="D88" s="173">
        <v>12</v>
      </c>
      <c r="E88" s="175" t="e">
        <f>#REF!-F88</f>
        <v>#REF!</v>
      </c>
      <c r="F88" s="175" t="e">
        <f>#REF!*$G$3</f>
        <v>#REF!</v>
      </c>
    </row>
    <row r="89" spans="1:6" ht="15" hidden="1" customHeight="1">
      <c r="A89" s="171">
        <v>87</v>
      </c>
      <c r="B89" s="172" t="s">
        <v>147</v>
      </c>
      <c r="C89" s="183">
        <v>366</v>
      </c>
      <c r="D89" s="173">
        <v>0.8</v>
      </c>
      <c r="E89" s="175" t="e">
        <f>#REF!-F89</f>
        <v>#REF!</v>
      </c>
      <c r="F89" s="175" t="e">
        <f>#REF!*$G$3</f>
        <v>#REF!</v>
      </c>
    </row>
    <row r="90" spans="1:6" ht="15" hidden="1" customHeight="1">
      <c r="A90" s="171">
        <v>88</v>
      </c>
      <c r="B90" s="172" t="s">
        <v>180</v>
      </c>
      <c r="C90" s="183">
        <v>374</v>
      </c>
      <c r="D90" s="173">
        <v>2.4</v>
      </c>
      <c r="E90" s="175" t="e">
        <f>#REF!-F90</f>
        <v>#REF!</v>
      </c>
      <c r="F90" s="175" t="e">
        <f>#REF!*$G$3</f>
        <v>#REF!</v>
      </c>
    </row>
    <row r="91" spans="1:6" ht="15" hidden="1" customHeight="1">
      <c r="A91" s="171">
        <v>89</v>
      </c>
      <c r="B91" s="172" t="s">
        <v>160</v>
      </c>
      <c r="C91" s="183">
        <v>390</v>
      </c>
      <c r="D91" s="173">
        <v>7</v>
      </c>
      <c r="E91" s="175" t="e">
        <f>#REF!-F91</f>
        <v>#REF!</v>
      </c>
      <c r="F91" s="175" t="e">
        <f>#REF!*$G$3</f>
        <v>#REF!</v>
      </c>
    </row>
    <row r="92" spans="1:6" ht="15" hidden="1" customHeight="1">
      <c r="A92" s="171">
        <v>90</v>
      </c>
      <c r="B92" s="172" t="s">
        <v>156</v>
      </c>
      <c r="C92" s="183">
        <v>401</v>
      </c>
      <c r="D92" s="173">
        <v>2.4</v>
      </c>
      <c r="E92" s="175" t="e">
        <f>#REF!-F92</f>
        <v>#REF!</v>
      </c>
      <c r="F92" s="175" t="e">
        <f>#REF!*$G$3</f>
        <v>#REF!</v>
      </c>
    </row>
    <row r="93" spans="1:6" ht="15" hidden="1" customHeight="1">
      <c r="A93" s="171">
        <v>91</v>
      </c>
      <c r="B93" s="172" t="s">
        <v>147</v>
      </c>
      <c r="C93" s="183">
        <v>404</v>
      </c>
      <c r="D93" s="173">
        <v>155.6</v>
      </c>
      <c r="E93" s="175" t="e">
        <f>#REF!-F93</f>
        <v>#REF!</v>
      </c>
      <c r="F93" s="175" t="e">
        <f>#REF!*$G$3</f>
        <v>#REF!</v>
      </c>
    </row>
    <row r="94" spans="1:6" ht="15" hidden="1" customHeight="1">
      <c r="A94" s="171">
        <v>92</v>
      </c>
      <c r="B94" s="172" t="s">
        <v>181</v>
      </c>
      <c r="C94" s="183">
        <v>405</v>
      </c>
      <c r="D94" s="173">
        <v>0.2</v>
      </c>
      <c r="E94" s="175" t="e">
        <f>#REF!-F94</f>
        <v>#REF!</v>
      </c>
      <c r="F94" s="175" t="e">
        <f>#REF!*$G$3</f>
        <v>#REF!</v>
      </c>
    </row>
    <row r="95" spans="1:6" ht="15" hidden="1" customHeight="1">
      <c r="A95" s="171">
        <v>93</v>
      </c>
      <c r="B95" s="172" t="s">
        <v>182</v>
      </c>
      <c r="C95" s="183">
        <v>408</v>
      </c>
      <c r="D95" s="173">
        <v>15.6</v>
      </c>
      <c r="E95" s="175" t="e">
        <f>#REF!-F95</f>
        <v>#REF!</v>
      </c>
      <c r="F95" s="175" t="e">
        <f>#REF!*$G$3</f>
        <v>#REF!</v>
      </c>
    </row>
    <row r="96" spans="1:6" ht="15" hidden="1" customHeight="1">
      <c r="A96" s="171">
        <v>94</v>
      </c>
      <c r="B96" s="172" t="s">
        <v>183</v>
      </c>
      <c r="C96" s="183">
        <v>409</v>
      </c>
      <c r="D96" s="173">
        <v>6.4</v>
      </c>
      <c r="E96" s="175" t="e">
        <f>#REF!-F96</f>
        <v>#REF!</v>
      </c>
      <c r="F96" s="175" t="e">
        <f>#REF!*$G$3</f>
        <v>#REF!</v>
      </c>
    </row>
    <row r="97" spans="1:6" ht="15" hidden="1" customHeight="1">
      <c r="A97" s="171">
        <v>95</v>
      </c>
      <c r="B97" s="172" t="s">
        <v>156</v>
      </c>
      <c r="C97" s="183">
        <v>414</v>
      </c>
      <c r="D97" s="173">
        <v>4.4000000000000004</v>
      </c>
      <c r="E97" s="175" t="e">
        <f>#REF!-F97</f>
        <v>#REF!</v>
      </c>
      <c r="F97" s="175" t="e">
        <f>#REF!*$G$3</f>
        <v>#REF!</v>
      </c>
    </row>
    <row r="98" spans="1:6" ht="15" hidden="1" customHeight="1">
      <c r="A98" s="171">
        <v>96</v>
      </c>
      <c r="B98" s="172" t="s">
        <v>184</v>
      </c>
      <c r="C98" s="183">
        <v>427</v>
      </c>
      <c r="D98" s="173">
        <v>2.4</v>
      </c>
      <c r="E98" s="175" t="e">
        <f>#REF!-F98</f>
        <v>#REF!</v>
      </c>
      <c r="F98" s="175" t="e">
        <f>#REF!*$G$3</f>
        <v>#REF!</v>
      </c>
    </row>
    <row r="99" spans="1:6" ht="15" hidden="1" customHeight="1">
      <c r="A99" s="171">
        <v>97</v>
      </c>
      <c r="B99" s="172" t="s">
        <v>147</v>
      </c>
      <c r="C99" s="183">
        <v>431</v>
      </c>
      <c r="D99" s="173">
        <v>0.8</v>
      </c>
      <c r="E99" s="175" t="e">
        <f>#REF!-F99</f>
        <v>#REF!</v>
      </c>
      <c r="F99" s="175" t="e">
        <f>#REF!*$G$3</f>
        <v>#REF!</v>
      </c>
    </row>
    <row r="100" spans="1:6" ht="15" hidden="1" customHeight="1">
      <c r="A100" s="171">
        <v>98</v>
      </c>
      <c r="B100" s="172" t="s">
        <v>185</v>
      </c>
      <c r="C100" s="183">
        <v>435</v>
      </c>
      <c r="D100" s="173">
        <v>1.6</v>
      </c>
      <c r="E100" s="175" t="e">
        <f>#REF!-F100</f>
        <v>#REF!</v>
      </c>
      <c r="F100" s="175" t="e">
        <f>#REF!*$G$3</f>
        <v>#REF!</v>
      </c>
    </row>
    <row r="101" spans="1:6" ht="15" hidden="1" customHeight="1">
      <c r="A101" s="171">
        <v>99</v>
      </c>
      <c r="B101" s="172" t="s">
        <v>147</v>
      </c>
      <c r="C101" s="183">
        <v>440</v>
      </c>
      <c r="D101" s="173">
        <v>15.6</v>
      </c>
      <c r="E101" s="175" t="e">
        <f>#REF!-F101</f>
        <v>#REF!</v>
      </c>
      <c r="F101" s="175" t="e">
        <f>#REF!*$G$3</f>
        <v>#REF!</v>
      </c>
    </row>
    <row r="102" spans="1:6" ht="15" hidden="1" customHeight="1">
      <c r="A102" s="171">
        <v>100</v>
      </c>
      <c r="B102" s="172" t="s">
        <v>186</v>
      </c>
      <c r="C102" s="183">
        <v>444</v>
      </c>
      <c r="D102" s="173">
        <v>11.2</v>
      </c>
      <c r="E102" s="175" t="e">
        <f>#REF!-F102</f>
        <v>#REF!</v>
      </c>
      <c r="F102" s="175" t="e">
        <f>#REF!*$G$3</f>
        <v>#REF!</v>
      </c>
    </row>
    <row r="103" spans="1:6" ht="15" hidden="1" customHeight="1">
      <c r="A103" s="171">
        <v>101</v>
      </c>
      <c r="B103" s="172" t="s">
        <v>147</v>
      </c>
      <c r="C103" s="183">
        <v>476</v>
      </c>
      <c r="D103" s="173">
        <v>0.3</v>
      </c>
      <c r="E103" s="175" t="e">
        <f>#REF!-F103</f>
        <v>#REF!</v>
      </c>
      <c r="F103" s="175" t="e">
        <f>#REF!*$G$3</f>
        <v>#REF!</v>
      </c>
    </row>
    <row r="104" spans="1:6" ht="15" hidden="1" customHeight="1">
      <c r="A104" s="171">
        <v>102</v>
      </c>
      <c r="B104" s="172" t="s">
        <v>147</v>
      </c>
      <c r="C104" s="183">
        <v>488</v>
      </c>
      <c r="D104" s="173">
        <v>15.6</v>
      </c>
      <c r="E104" s="175" t="e">
        <f>#REF!-F104</f>
        <v>#REF!</v>
      </c>
      <c r="F104" s="175" t="e">
        <f>#REF!*$G$3</f>
        <v>#REF!</v>
      </c>
    </row>
    <row r="105" spans="1:6" ht="15" hidden="1" customHeight="1">
      <c r="A105" s="171">
        <v>103</v>
      </c>
      <c r="B105" s="172" t="s">
        <v>147</v>
      </c>
      <c r="C105" s="183">
        <v>489</v>
      </c>
      <c r="D105" s="173">
        <v>11.2</v>
      </c>
      <c r="E105" s="175" t="e">
        <f>#REF!-F105</f>
        <v>#REF!</v>
      </c>
      <c r="F105" s="175" t="e">
        <f>#REF!*$G$3</f>
        <v>#REF!</v>
      </c>
    </row>
    <row r="106" spans="1:6" ht="15" hidden="1" customHeight="1">
      <c r="A106" s="171">
        <v>104</v>
      </c>
      <c r="B106" s="172" t="s">
        <v>147</v>
      </c>
      <c r="C106" s="183">
        <v>495</v>
      </c>
      <c r="D106" s="173">
        <v>15.6</v>
      </c>
      <c r="E106" s="175" t="e">
        <f>#REF!-F106</f>
        <v>#REF!</v>
      </c>
      <c r="F106" s="175" t="e">
        <f>#REF!*$G$3</f>
        <v>#REF!</v>
      </c>
    </row>
    <row r="107" spans="1:6" ht="15" hidden="1" customHeight="1">
      <c r="A107" s="171">
        <v>105</v>
      </c>
      <c r="B107" s="172" t="s">
        <v>147</v>
      </c>
      <c r="C107" s="183">
        <v>498</v>
      </c>
      <c r="D107" s="173">
        <v>11</v>
      </c>
      <c r="E107" s="175" t="e">
        <f>#REF!-F107</f>
        <v>#REF!</v>
      </c>
      <c r="F107" s="175" t="e">
        <f>#REF!*$G$3</f>
        <v>#REF!</v>
      </c>
    </row>
    <row r="108" spans="1:6" ht="15" hidden="1" customHeight="1">
      <c r="A108" s="171">
        <v>106</v>
      </c>
      <c r="B108" s="172" t="s">
        <v>147</v>
      </c>
      <c r="C108" s="183">
        <v>514</v>
      </c>
      <c r="D108" s="173">
        <v>0.16</v>
      </c>
      <c r="E108" s="175" t="e">
        <f>#REF!-F108</f>
        <v>#REF!</v>
      </c>
      <c r="F108" s="175" t="e">
        <f>#REF!*$G$3</f>
        <v>#REF!</v>
      </c>
    </row>
    <row r="109" spans="1:6" ht="15" hidden="1" customHeight="1">
      <c r="A109" s="171">
        <v>107</v>
      </c>
      <c r="B109" s="172" t="s">
        <v>187</v>
      </c>
      <c r="C109" s="183">
        <v>524</v>
      </c>
      <c r="D109" s="173">
        <v>24</v>
      </c>
      <c r="E109" s="175" t="e">
        <f>#REF!-F109</f>
        <v>#REF!</v>
      </c>
      <c r="F109" s="175" t="e">
        <f>#REF!*$G$3</f>
        <v>#REF!</v>
      </c>
    </row>
    <row r="110" spans="1:6" ht="15" hidden="1" customHeight="1">
      <c r="A110" s="171">
        <v>108</v>
      </c>
      <c r="B110" s="172" t="s">
        <v>156</v>
      </c>
      <c r="C110" s="183">
        <v>605</v>
      </c>
      <c r="D110" s="173">
        <v>8</v>
      </c>
      <c r="E110" s="175" t="e">
        <f>#REF!-F110</f>
        <v>#REF!</v>
      </c>
      <c r="F110" s="175" t="e">
        <f>#REF!*$G$3</f>
        <v>#REF!</v>
      </c>
    </row>
    <row r="111" spans="1:6" ht="15" hidden="1" customHeight="1">
      <c r="A111" s="171">
        <v>109</v>
      </c>
      <c r="B111" s="172" t="s">
        <v>156</v>
      </c>
      <c r="C111" s="183">
        <v>717</v>
      </c>
      <c r="D111" s="173">
        <v>1</v>
      </c>
      <c r="E111" s="175" t="e">
        <f>#REF!-F111</f>
        <v>#REF!</v>
      </c>
      <c r="F111" s="175" t="e">
        <f>#REF!*$G$3</f>
        <v>#REF!</v>
      </c>
    </row>
    <row r="112" spans="1:6" ht="15" hidden="1" customHeight="1">
      <c r="A112" s="171">
        <v>110</v>
      </c>
      <c r="B112" s="172" t="s">
        <v>147</v>
      </c>
      <c r="C112" s="183">
        <v>720</v>
      </c>
      <c r="D112" s="173">
        <v>1.6</v>
      </c>
      <c r="E112" s="175" t="e">
        <f>#REF!-F112</f>
        <v>#REF!</v>
      </c>
      <c r="F112" s="175" t="e">
        <f>#REF!*$G$3</f>
        <v>#REF!</v>
      </c>
    </row>
    <row r="113" spans="1:6" ht="15" hidden="1" customHeight="1">
      <c r="A113" s="171">
        <v>111</v>
      </c>
      <c r="B113" s="172" t="s">
        <v>147</v>
      </c>
      <c r="C113" s="183">
        <v>730</v>
      </c>
      <c r="D113" s="173">
        <v>16</v>
      </c>
      <c r="E113" s="175" t="e">
        <f>#REF!-F113</f>
        <v>#REF!</v>
      </c>
      <c r="F113" s="175" t="e">
        <f>#REF!*$G$3</f>
        <v>#REF!</v>
      </c>
    </row>
    <row r="114" spans="1:6" ht="15" hidden="1" customHeight="1">
      <c r="A114" s="171">
        <v>112</v>
      </c>
      <c r="B114" s="172" t="s">
        <v>188</v>
      </c>
      <c r="C114" s="183">
        <v>737</v>
      </c>
      <c r="D114" s="173">
        <v>8</v>
      </c>
      <c r="E114" s="175" t="e">
        <f>#REF!-F114</f>
        <v>#REF!</v>
      </c>
      <c r="F114" s="175" t="e">
        <f>#REF!*$G$3</f>
        <v>#REF!</v>
      </c>
    </row>
    <row r="115" spans="1:6" ht="15" hidden="1" customHeight="1">
      <c r="A115" s="171">
        <v>113</v>
      </c>
      <c r="B115" s="172" t="s">
        <v>189</v>
      </c>
      <c r="C115" s="183">
        <v>744</v>
      </c>
      <c r="D115" s="173">
        <v>8</v>
      </c>
      <c r="E115" s="175" t="e">
        <f>#REF!-F115</f>
        <v>#REF!</v>
      </c>
      <c r="F115" s="175" t="e">
        <f>#REF!*$G$3</f>
        <v>#REF!</v>
      </c>
    </row>
    <row r="116" spans="1:6" ht="15" hidden="1" customHeight="1">
      <c r="A116" s="171">
        <v>114</v>
      </c>
      <c r="B116" s="172" t="s">
        <v>190</v>
      </c>
      <c r="C116" s="183">
        <v>800</v>
      </c>
      <c r="D116" s="173">
        <v>200</v>
      </c>
      <c r="E116" s="175" t="e">
        <f>#REF!-F116</f>
        <v>#REF!</v>
      </c>
      <c r="F116" s="175" t="e">
        <f>#REF!*$G$3</f>
        <v>#REF!</v>
      </c>
    </row>
    <row r="117" spans="1:6" ht="15" hidden="1" customHeight="1">
      <c r="A117" s="171">
        <v>115</v>
      </c>
      <c r="B117" s="172" t="s">
        <v>191</v>
      </c>
      <c r="C117" s="183" t="s">
        <v>192</v>
      </c>
      <c r="D117" s="173">
        <v>9</v>
      </c>
      <c r="E117" s="175" t="e">
        <f>#REF!-F117</f>
        <v>#REF!</v>
      </c>
      <c r="F117" s="175" t="e">
        <f>#REF!*$G$3</f>
        <v>#REF!</v>
      </c>
    </row>
    <row r="118" spans="1:6" ht="15" hidden="1" customHeight="1">
      <c r="A118" s="171">
        <v>116</v>
      </c>
      <c r="B118" s="172" t="s">
        <v>147</v>
      </c>
      <c r="C118" s="183">
        <v>220.31899999999999</v>
      </c>
      <c r="D118" s="173">
        <v>16</v>
      </c>
      <c r="E118" s="175" t="e">
        <f>#REF!-F118</f>
        <v>#REF!</v>
      </c>
      <c r="F118" s="175" t="e">
        <f>#REF!*$G$3</f>
        <v>#REF!</v>
      </c>
    </row>
    <row r="119" spans="1:6" ht="15" hidden="1" customHeight="1">
      <c r="A119" s="171">
        <v>117</v>
      </c>
      <c r="B119" s="172" t="s">
        <v>151</v>
      </c>
      <c r="C119" s="183">
        <v>246.24700000000001</v>
      </c>
      <c r="D119" s="173">
        <v>198</v>
      </c>
      <c r="E119" s="175" t="e">
        <f>#REF!-F119</f>
        <v>#REF!</v>
      </c>
      <c r="F119" s="175" t="e">
        <f>#REF!*$G$3</f>
        <v>#REF!</v>
      </c>
    </row>
    <row r="120" spans="1:6" ht="15" hidden="1" customHeight="1">
      <c r="A120" s="171">
        <v>118</v>
      </c>
      <c r="B120" s="172" t="s">
        <v>147</v>
      </c>
      <c r="C120" s="183" t="s">
        <v>193</v>
      </c>
      <c r="D120" s="173">
        <v>1</v>
      </c>
      <c r="E120" s="175" t="e">
        <f>#REF!-F120</f>
        <v>#REF!</v>
      </c>
      <c r="F120" s="175" t="e">
        <f>#REF!*$G$3</f>
        <v>#REF!</v>
      </c>
    </row>
    <row r="121" spans="1:6" ht="15" hidden="1" customHeight="1">
      <c r="A121" s="171">
        <v>119</v>
      </c>
      <c r="B121" s="172" t="s">
        <v>147</v>
      </c>
      <c r="C121" s="183" t="s">
        <v>194</v>
      </c>
      <c r="D121" s="173">
        <v>14.4</v>
      </c>
      <c r="E121" s="175" t="e">
        <f>#REF!-F121</f>
        <v>#REF!</v>
      </c>
      <c r="F121" s="175" t="e">
        <f>#REF!*$G$3</f>
        <v>#REF!</v>
      </c>
    </row>
    <row r="122" spans="1:6" ht="15" hidden="1" customHeight="1">
      <c r="A122" s="171">
        <v>120</v>
      </c>
      <c r="B122" s="172" t="s">
        <v>147</v>
      </c>
      <c r="C122" s="183">
        <v>335.33600000000001</v>
      </c>
      <c r="D122" s="173">
        <v>12</v>
      </c>
      <c r="E122" s="175" t="e">
        <f>#REF!-F122</f>
        <v>#REF!</v>
      </c>
      <c r="F122" s="175" t="e">
        <f>#REF!*$G$3</f>
        <v>#REF!</v>
      </c>
    </row>
    <row r="123" spans="1:6" ht="15" hidden="1" customHeight="1">
      <c r="A123" s="171">
        <v>121</v>
      </c>
      <c r="B123" s="172" t="s">
        <v>147</v>
      </c>
      <c r="C123" s="183" t="s">
        <v>195</v>
      </c>
      <c r="D123" s="173">
        <v>0.5</v>
      </c>
      <c r="E123" s="175" t="e">
        <f>#REF!-F123</f>
        <v>#REF!</v>
      </c>
      <c r="F123" s="175" t="e">
        <f>#REF!*$G$3</f>
        <v>#REF!</v>
      </c>
    </row>
    <row r="124" spans="1:6" ht="15" hidden="1" customHeight="1">
      <c r="A124" s="171">
        <v>122</v>
      </c>
      <c r="B124" s="172" t="s">
        <v>166</v>
      </c>
      <c r="C124" s="183" t="s">
        <v>196</v>
      </c>
      <c r="D124" s="173">
        <v>1</v>
      </c>
      <c r="E124" s="175" t="e">
        <f>#REF!-F124</f>
        <v>#REF!</v>
      </c>
      <c r="F124" s="175" t="e">
        <f>#REF!*$G$3</f>
        <v>#REF!</v>
      </c>
    </row>
    <row r="125" spans="1:6" ht="15" hidden="1" customHeight="1">
      <c r="A125" s="171">
        <v>123</v>
      </c>
      <c r="B125" s="172"/>
      <c r="C125" s="183" t="s">
        <v>197</v>
      </c>
      <c r="D125" s="173">
        <v>0.3</v>
      </c>
      <c r="E125" s="175" t="e">
        <f>#REF!-F125</f>
        <v>#REF!</v>
      </c>
      <c r="F125" s="175" t="e">
        <f>#REF!*$G$3</f>
        <v>#REF!</v>
      </c>
    </row>
    <row r="126" spans="1:6" ht="15" hidden="1" customHeight="1">
      <c r="A126" s="171">
        <v>124</v>
      </c>
      <c r="B126" s="172" t="s">
        <v>198</v>
      </c>
      <c r="C126" s="183" t="s">
        <v>199</v>
      </c>
      <c r="D126" s="173">
        <v>20</v>
      </c>
      <c r="E126" s="175" t="e">
        <f>#REF!-F126</f>
        <v>#REF!</v>
      </c>
      <c r="F126" s="175" t="e">
        <f>#REF!*$G$3</f>
        <v>#REF!</v>
      </c>
    </row>
    <row r="127" spans="1:6" ht="15" hidden="1" customHeight="1">
      <c r="A127" s="171">
        <v>125</v>
      </c>
      <c r="B127" s="172" t="s">
        <v>200</v>
      </c>
      <c r="C127" s="183" t="s">
        <v>201</v>
      </c>
      <c r="D127" s="173">
        <v>4</v>
      </c>
      <c r="E127" s="175" t="e">
        <f>#REF!-F127</f>
        <v>#REF!</v>
      </c>
      <c r="F127" s="175" t="e">
        <f>#REF!*$G$3</f>
        <v>#REF!</v>
      </c>
    </row>
    <row r="128" spans="1:6" ht="15" hidden="1" customHeight="1">
      <c r="A128" s="171">
        <v>126</v>
      </c>
      <c r="B128" s="172" t="s">
        <v>202</v>
      </c>
      <c r="C128" s="183" t="s">
        <v>203</v>
      </c>
      <c r="D128" s="173">
        <v>0.2</v>
      </c>
      <c r="E128" s="175" t="e">
        <f>#REF!-F128</f>
        <v>#REF!</v>
      </c>
      <c r="F128" s="175" t="e">
        <f>#REF!*$G$3</f>
        <v>#REF!</v>
      </c>
    </row>
    <row r="129" spans="1:6" ht="15" hidden="1" customHeight="1">
      <c r="A129" s="171">
        <v>127</v>
      </c>
      <c r="B129" s="172" t="s">
        <v>198</v>
      </c>
      <c r="C129" s="183" t="s">
        <v>204</v>
      </c>
      <c r="D129" s="173">
        <v>100</v>
      </c>
      <c r="E129" s="175" t="e">
        <f>#REF!-F129</f>
        <v>#REF!</v>
      </c>
      <c r="F129" s="175" t="e">
        <f>#REF!*$G$3</f>
        <v>#REF!</v>
      </c>
    </row>
    <row r="130" spans="1:6" ht="15" hidden="1" customHeight="1">
      <c r="A130" s="171">
        <v>128</v>
      </c>
      <c r="B130" s="172" t="s">
        <v>205</v>
      </c>
      <c r="C130" s="183" t="s">
        <v>206</v>
      </c>
      <c r="D130" s="173">
        <v>2.4</v>
      </c>
      <c r="E130" s="175" t="e">
        <f>#REF!-F130</f>
        <v>#REF!</v>
      </c>
      <c r="F130" s="175" t="e">
        <f>#REF!*$G$3</f>
        <v>#REF!</v>
      </c>
    </row>
    <row r="131" spans="1:6" ht="15" hidden="1" customHeight="1">
      <c r="A131" s="171">
        <v>129</v>
      </c>
      <c r="B131" s="172" t="s">
        <v>151</v>
      </c>
      <c r="C131" s="183" t="s">
        <v>207</v>
      </c>
      <c r="D131" s="173">
        <v>60</v>
      </c>
      <c r="E131" s="175" t="e">
        <f>#REF!-F131</f>
        <v>#REF!</v>
      </c>
      <c r="F131" s="175" t="e">
        <f>#REF!*$G$3</f>
        <v>#REF!</v>
      </c>
    </row>
    <row r="132" spans="1:6" ht="15" hidden="1" customHeight="1">
      <c r="A132" s="171">
        <v>130</v>
      </c>
      <c r="B132" s="172" t="s">
        <v>208</v>
      </c>
      <c r="C132" s="183" t="s">
        <v>209</v>
      </c>
      <c r="D132" s="173">
        <v>40</v>
      </c>
      <c r="E132" s="175" t="e">
        <f>#REF!-F132</f>
        <v>#REF!</v>
      </c>
      <c r="F132" s="175" t="e">
        <f>#REF!*$G$3</f>
        <v>#REF!</v>
      </c>
    </row>
    <row r="133" spans="1:6" ht="15" hidden="1" customHeight="1">
      <c r="A133" s="171">
        <v>131</v>
      </c>
      <c r="B133" s="172" t="s">
        <v>147</v>
      </c>
      <c r="C133" s="183" t="s">
        <v>210</v>
      </c>
      <c r="D133" s="173">
        <v>0.8</v>
      </c>
      <c r="E133" s="175" t="e">
        <f>#REF!-F133</f>
        <v>#REF!</v>
      </c>
      <c r="F133" s="175" t="e">
        <f>#REF!*$G$3</f>
        <v>#REF!</v>
      </c>
    </row>
    <row r="134" spans="1:6" ht="15" hidden="1" customHeight="1">
      <c r="A134" s="171">
        <v>132</v>
      </c>
      <c r="B134" s="172" t="s">
        <v>211</v>
      </c>
      <c r="C134" s="183" t="s">
        <v>212</v>
      </c>
      <c r="D134" s="173">
        <v>2.6</v>
      </c>
      <c r="E134" s="175" t="e">
        <f>#REF!-F134</f>
        <v>#REF!</v>
      </c>
      <c r="F134" s="175" t="e">
        <f>#REF!*$G$3</f>
        <v>#REF!</v>
      </c>
    </row>
    <row r="135" spans="1:6" ht="15" hidden="1" customHeight="1">
      <c r="A135" s="171">
        <v>133</v>
      </c>
      <c r="B135" s="172" t="s">
        <v>147</v>
      </c>
      <c r="C135" s="183" t="s">
        <v>213</v>
      </c>
      <c r="D135" s="173">
        <v>230</v>
      </c>
      <c r="E135" s="175" t="e">
        <f>#REF!-F135</f>
        <v>#REF!</v>
      </c>
      <c r="F135" s="175" t="e">
        <f>#REF!*$G$3</f>
        <v>#REF!</v>
      </c>
    </row>
    <row r="136" spans="1:6" ht="15" hidden="1" customHeight="1">
      <c r="A136" s="171">
        <v>134</v>
      </c>
      <c r="B136" s="172" t="s">
        <v>214</v>
      </c>
      <c r="C136" s="183" t="s">
        <v>215</v>
      </c>
      <c r="D136" s="173">
        <v>25</v>
      </c>
      <c r="E136" s="175" t="e">
        <f>#REF!-F136</f>
        <v>#REF!</v>
      </c>
      <c r="F136" s="175" t="e">
        <f>#REF!*$G$3</f>
        <v>#REF!</v>
      </c>
    </row>
    <row r="137" spans="1:6" ht="15" hidden="1" customHeight="1">
      <c r="A137" s="171">
        <v>135</v>
      </c>
      <c r="B137" s="172" t="s">
        <v>216</v>
      </c>
      <c r="C137" s="183" t="s">
        <v>217</v>
      </c>
      <c r="D137" s="173">
        <v>4</v>
      </c>
      <c r="E137" s="175" t="e">
        <f>#REF!-F137</f>
        <v>#REF!</v>
      </c>
      <c r="F137" s="175" t="e">
        <f>#REF!*$G$3</f>
        <v>#REF!</v>
      </c>
    </row>
    <row r="138" spans="1:6" ht="15" hidden="1" customHeight="1">
      <c r="A138" s="171">
        <v>136</v>
      </c>
      <c r="B138" s="172" t="s">
        <v>147</v>
      </c>
      <c r="C138" s="183" t="s">
        <v>218</v>
      </c>
      <c r="D138" s="173">
        <v>40</v>
      </c>
      <c r="E138" s="175" t="e">
        <f>#REF!-F138</f>
        <v>#REF!</v>
      </c>
      <c r="F138" s="175" t="e">
        <f>#REF!*$G$3</f>
        <v>#REF!</v>
      </c>
    </row>
    <row r="139" spans="1:6" hidden="1">
      <c r="A139" s="171">
        <v>137</v>
      </c>
      <c r="B139" s="169" t="s">
        <v>162</v>
      </c>
      <c r="C139" s="184">
        <v>310</v>
      </c>
      <c r="D139" s="178">
        <v>0.7</v>
      </c>
      <c r="E139" s="170" t="e">
        <f>#REF!</f>
        <v>#REF!</v>
      </c>
    </row>
    <row r="140" spans="1:6" hidden="1">
      <c r="A140" s="171">
        <v>138</v>
      </c>
      <c r="B140" s="169" t="s">
        <v>219</v>
      </c>
      <c r="C140" s="184">
        <v>181</v>
      </c>
      <c r="D140" s="178">
        <v>1</v>
      </c>
      <c r="E140" s="170" t="e">
        <f>#REF!</f>
        <v>#REF!</v>
      </c>
    </row>
    <row r="141" spans="1:6" ht="10.5" hidden="1" customHeight="1">
      <c r="A141" s="171">
        <v>139</v>
      </c>
      <c r="B141" s="169" t="s">
        <v>220</v>
      </c>
      <c r="C141" s="184">
        <v>443</v>
      </c>
      <c r="D141" s="178">
        <v>89.539999999999992</v>
      </c>
      <c r="E141" s="170" t="e">
        <f>#REF!</f>
        <v>#REF!</v>
      </c>
    </row>
    <row r="142" spans="1:6" ht="18.75" hidden="1" customHeight="1">
      <c r="A142" s="171">
        <v>140</v>
      </c>
      <c r="B142" s="169" t="s">
        <v>221</v>
      </c>
      <c r="C142" s="184">
        <v>497</v>
      </c>
      <c r="D142" s="178">
        <v>0.66999999999999993</v>
      </c>
      <c r="E142" s="170" t="e">
        <f>#REF!</f>
        <v>#REF!</v>
      </c>
    </row>
    <row r="143" spans="1:6" ht="25.5" hidden="1">
      <c r="A143" s="171">
        <v>141</v>
      </c>
      <c r="B143" s="169" t="s">
        <v>222</v>
      </c>
      <c r="C143" s="185" t="s">
        <v>223</v>
      </c>
      <c r="D143" s="178">
        <v>0.9</v>
      </c>
      <c r="E143" s="170" t="e">
        <f>#REF!</f>
        <v>#REF!</v>
      </c>
    </row>
    <row r="144" spans="1:6" hidden="1">
      <c r="A144" s="171">
        <v>142</v>
      </c>
      <c r="B144" s="169" t="s">
        <v>162</v>
      </c>
      <c r="C144" s="184">
        <v>320</v>
      </c>
      <c r="D144" s="178">
        <v>0.3</v>
      </c>
      <c r="E144" s="170" t="e">
        <f>#REF!</f>
        <v>#REF!</v>
      </c>
    </row>
    <row r="145" spans="1:5" hidden="1">
      <c r="A145" s="171">
        <v>143</v>
      </c>
      <c r="B145" s="169" t="s">
        <v>224</v>
      </c>
      <c r="C145" s="184">
        <v>216</v>
      </c>
      <c r="D145" s="178">
        <v>0.4</v>
      </c>
      <c r="E145" s="170" t="e">
        <f>#REF!</f>
        <v>#REF!</v>
      </c>
    </row>
    <row r="146" spans="1:5">
      <c r="A146" s="171">
        <v>144</v>
      </c>
      <c r="B146" s="179" t="s">
        <v>162</v>
      </c>
      <c r="C146" s="184">
        <v>284</v>
      </c>
      <c r="D146" s="178">
        <v>0.5</v>
      </c>
      <c r="E146" s="170" t="e">
        <f>#REF!</f>
        <v>#REF!</v>
      </c>
    </row>
    <row r="147" spans="1:5" hidden="1">
      <c r="A147" s="171">
        <v>145</v>
      </c>
      <c r="B147" s="179" t="s">
        <v>162</v>
      </c>
      <c r="C147" s="184">
        <v>425</v>
      </c>
      <c r="D147" s="178">
        <v>0.2</v>
      </c>
      <c r="E147" s="170" t="e">
        <f>#REF!</f>
        <v>#REF!</v>
      </c>
    </row>
    <row r="148" spans="1:5" hidden="1">
      <c r="A148" s="171">
        <v>146</v>
      </c>
      <c r="B148" s="179" t="s">
        <v>225</v>
      </c>
      <c r="C148" s="184">
        <v>375</v>
      </c>
      <c r="D148" s="178">
        <v>10.600000000000001</v>
      </c>
      <c r="E148" s="170" t="e">
        <f>#REF!</f>
        <v>#REF!</v>
      </c>
    </row>
    <row r="149" spans="1:5" hidden="1">
      <c r="A149" s="171">
        <v>147</v>
      </c>
      <c r="B149" s="179" t="s">
        <v>162</v>
      </c>
      <c r="C149" s="184" t="s">
        <v>226</v>
      </c>
      <c r="D149" s="178">
        <v>0.3</v>
      </c>
      <c r="E149" s="170" t="e">
        <f>#REF!</f>
        <v>#REF!</v>
      </c>
    </row>
    <row r="150" spans="1:5" hidden="1">
      <c r="A150" s="171">
        <v>148</v>
      </c>
      <c r="B150" s="179" t="s">
        <v>227</v>
      </c>
      <c r="C150" s="184">
        <v>400</v>
      </c>
      <c r="D150" s="178">
        <v>0.3</v>
      </c>
      <c r="E150" s="170" t="e">
        <f>#REF!</f>
        <v>#REF!</v>
      </c>
    </row>
    <row r="151" spans="1:5" hidden="1">
      <c r="A151" s="171">
        <v>149</v>
      </c>
      <c r="B151" s="179" t="s">
        <v>162</v>
      </c>
      <c r="C151" s="184">
        <v>76</v>
      </c>
      <c r="D151" s="178">
        <v>131.80000000000001</v>
      </c>
      <c r="E151" s="170" t="e">
        <f>#REF!</f>
        <v>#REF!</v>
      </c>
    </row>
    <row r="152" spans="1:5" hidden="1">
      <c r="A152" s="171">
        <v>150</v>
      </c>
      <c r="B152" s="179" t="s">
        <v>162</v>
      </c>
      <c r="C152" s="184">
        <v>430</v>
      </c>
      <c r="D152" s="178">
        <v>1</v>
      </c>
      <c r="E152" s="170" t="e">
        <f>#REF!</f>
        <v>#REF!</v>
      </c>
    </row>
    <row r="153" spans="1:5" hidden="1">
      <c r="A153" s="171">
        <v>151</v>
      </c>
      <c r="B153" s="179" t="s">
        <v>228</v>
      </c>
      <c r="C153" s="184">
        <v>261</v>
      </c>
      <c r="D153" s="178">
        <v>0.5</v>
      </c>
      <c r="E153" s="170" t="e">
        <f>#REF!</f>
        <v>#REF!</v>
      </c>
    </row>
    <row r="154" spans="1:5" hidden="1">
      <c r="A154" s="171">
        <v>152</v>
      </c>
      <c r="B154" s="179" t="s">
        <v>162</v>
      </c>
      <c r="C154" s="184">
        <v>338</v>
      </c>
      <c r="D154" s="178">
        <v>0.3</v>
      </c>
      <c r="E154" s="170" t="e">
        <f>#REF!</f>
        <v>#REF!</v>
      </c>
    </row>
    <row r="155" spans="1:5" hidden="1">
      <c r="A155" s="171">
        <v>153</v>
      </c>
      <c r="B155" s="179" t="s">
        <v>229</v>
      </c>
      <c r="C155" s="184">
        <v>40</v>
      </c>
      <c r="D155" s="178">
        <v>59.3</v>
      </c>
      <c r="E155" s="170" t="e">
        <f>#REF!</f>
        <v>#REF!</v>
      </c>
    </row>
    <row r="156" spans="1:5" hidden="1">
      <c r="A156" s="171">
        <v>154</v>
      </c>
      <c r="B156" s="179" t="s">
        <v>230</v>
      </c>
      <c r="C156" s="184">
        <v>46</v>
      </c>
      <c r="D156" s="178">
        <v>10</v>
      </c>
      <c r="E156" s="170" t="e">
        <f>#REF!</f>
        <v>#REF!</v>
      </c>
    </row>
    <row r="157" spans="1:5" hidden="1">
      <c r="A157" s="171">
        <v>155</v>
      </c>
      <c r="B157" s="179" t="s">
        <v>162</v>
      </c>
      <c r="C157" s="184">
        <v>299</v>
      </c>
      <c r="D157" s="178">
        <v>26.22</v>
      </c>
      <c r="E157" s="170" t="e">
        <f>#REF!</f>
        <v>#REF!</v>
      </c>
    </row>
    <row r="158" spans="1:5" hidden="1">
      <c r="A158" s="171">
        <v>156</v>
      </c>
      <c r="B158" s="179" t="s">
        <v>231</v>
      </c>
      <c r="C158" s="184" t="s">
        <v>232</v>
      </c>
      <c r="D158" s="178">
        <v>3</v>
      </c>
      <c r="E158" s="170" t="e">
        <f>#REF!</f>
        <v>#REF!</v>
      </c>
    </row>
    <row r="159" spans="1:5" hidden="1">
      <c r="A159" s="171">
        <v>157</v>
      </c>
      <c r="B159" s="179" t="s">
        <v>233</v>
      </c>
      <c r="C159" s="184">
        <v>441</v>
      </c>
      <c r="D159" s="178">
        <v>0.3</v>
      </c>
      <c r="E159" s="170" t="e">
        <f>#REF!</f>
        <v>#REF!</v>
      </c>
    </row>
    <row r="160" spans="1:5" hidden="1">
      <c r="A160" s="171">
        <v>158</v>
      </c>
      <c r="B160" s="179" t="s">
        <v>234</v>
      </c>
      <c r="C160" s="184">
        <v>439</v>
      </c>
      <c r="D160" s="178">
        <v>0.3</v>
      </c>
      <c r="E160" s="170" t="e">
        <f>#REF!</f>
        <v>#REF!</v>
      </c>
    </row>
    <row r="161" spans="1:5" hidden="1">
      <c r="A161" s="171">
        <v>159</v>
      </c>
      <c r="B161" s="179" t="s">
        <v>235</v>
      </c>
      <c r="C161" s="184">
        <v>178</v>
      </c>
      <c r="D161" s="178">
        <v>0.6</v>
      </c>
      <c r="E161" s="170" t="e">
        <f>#REF!</f>
        <v>#REF!</v>
      </c>
    </row>
    <row r="162" spans="1:5" hidden="1">
      <c r="A162" s="171">
        <v>160</v>
      </c>
      <c r="B162" s="179" t="s">
        <v>162</v>
      </c>
      <c r="C162" s="184">
        <v>424</v>
      </c>
      <c r="D162" s="178">
        <v>77.44</v>
      </c>
      <c r="E162" s="170" t="e">
        <f>#REF!</f>
        <v>#REF!</v>
      </c>
    </row>
    <row r="163" spans="1:5" hidden="1">
      <c r="A163" s="171">
        <v>161</v>
      </c>
      <c r="B163" s="179" t="s">
        <v>236</v>
      </c>
      <c r="C163" s="185" t="s">
        <v>237</v>
      </c>
      <c r="D163" s="178">
        <v>0.15</v>
      </c>
      <c r="E163" s="170" t="e">
        <f>#REF!</f>
        <v>#REF!</v>
      </c>
    </row>
    <row r="164" spans="1:5" hidden="1">
      <c r="A164" s="171">
        <v>162</v>
      </c>
      <c r="B164" s="169" t="s">
        <v>162</v>
      </c>
      <c r="C164" s="184">
        <v>290</v>
      </c>
      <c r="D164" s="178">
        <v>0.32</v>
      </c>
      <c r="E164" s="170" t="e">
        <f>#REF!</f>
        <v>#REF!</v>
      </c>
    </row>
    <row r="165" spans="1:5" hidden="1">
      <c r="A165" s="171">
        <v>163</v>
      </c>
      <c r="B165" s="169" t="s">
        <v>162</v>
      </c>
      <c r="C165" s="184">
        <v>363</v>
      </c>
      <c r="D165" s="178">
        <v>1</v>
      </c>
      <c r="E165" s="170" t="e">
        <f>#REF!</f>
        <v>#REF!</v>
      </c>
    </row>
    <row r="166" spans="1:5" hidden="1">
      <c r="A166" s="171">
        <v>164</v>
      </c>
      <c r="B166" s="169" t="s">
        <v>238</v>
      </c>
      <c r="C166" s="184">
        <v>180</v>
      </c>
      <c r="D166" s="178">
        <v>0.2</v>
      </c>
      <c r="E166" s="170" t="e">
        <f>#REF!</f>
        <v>#REF!</v>
      </c>
    </row>
    <row r="167" spans="1:5" hidden="1">
      <c r="A167" s="171">
        <v>165</v>
      </c>
      <c r="B167" s="169" t="s">
        <v>162</v>
      </c>
      <c r="C167" s="184" t="s">
        <v>239</v>
      </c>
      <c r="D167" s="178">
        <v>0.3</v>
      </c>
      <c r="E167" s="170" t="e">
        <f>#REF!</f>
        <v>#REF!</v>
      </c>
    </row>
    <row r="168" spans="1:5" hidden="1">
      <c r="A168" s="171">
        <v>166</v>
      </c>
      <c r="B168" s="169" t="s">
        <v>222</v>
      </c>
      <c r="C168" s="184" t="s">
        <v>240</v>
      </c>
      <c r="D168" s="178">
        <v>174.2</v>
      </c>
      <c r="E168" s="170" t="e">
        <f>#REF!</f>
        <v>#REF!</v>
      </c>
    </row>
    <row r="169" spans="1:5" hidden="1">
      <c r="A169" s="171">
        <v>167</v>
      </c>
      <c r="B169" s="169" t="s">
        <v>162</v>
      </c>
      <c r="C169" s="184">
        <v>478</v>
      </c>
      <c r="D169" s="178">
        <v>0.4</v>
      </c>
      <c r="E169" s="170" t="e">
        <f>#REF!</f>
        <v>#REF!</v>
      </c>
    </row>
    <row r="170" spans="1:5" hidden="1">
      <c r="A170" s="171">
        <v>168</v>
      </c>
      <c r="B170" s="169" t="s">
        <v>162</v>
      </c>
      <c r="C170" s="184">
        <v>291</v>
      </c>
      <c r="D170" s="178">
        <v>2.6</v>
      </c>
      <c r="E170" s="170" t="e">
        <f>#REF!</f>
        <v>#REF!</v>
      </c>
    </row>
    <row r="171" spans="1:5" hidden="1">
      <c r="A171" s="171">
        <v>169</v>
      </c>
      <c r="B171" s="169" t="s">
        <v>231</v>
      </c>
      <c r="C171" s="184">
        <v>252</v>
      </c>
      <c r="D171" s="178">
        <v>0.41</v>
      </c>
      <c r="E171" s="170" t="e">
        <f>#REF!</f>
        <v>#REF!</v>
      </c>
    </row>
    <row r="172" spans="1:5" hidden="1">
      <c r="A172" s="171">
        <v>170</v>
      </c>
      <c r="B172" s="169" t="s">
        <v>241</v>
      </c>
      <c r="C172" s="184">
        <v>21</v>
      </c>
      <c r="D172" s="178">
        <v>227.2</v>
      </c>
      <c r="E172" s="170" t="e">
        <f>#REF!</f>
        <v>#REF!</v>
      </c>
    </row>
    <row r="173" spans="1:5" hidden="1">
      <c r="A173" s="171">
        <v>171</v>
      </c>
      <c r="B173" s="169" t="s">
        <v>242</v>
      </c>
      <c r="C173" s="184">
        <v>254</v>
      </c>
      <c r="D173" s="178">
        <v>16</v>
      </c>
      <c r="E173" s="170" t="e">
        <f>#REF!</f>
        <v>#REF!</v>
      </c>
    </row>
    <row r="174" spans="1:5" hidden="1">
      <c r="A174" s="171">
        <v>172</v>
      </c>
      <c r="B174" s="169" t="s">
        <v>242</v>
      </c>
      <c r="C174" s="184">
        <v>604</v>
      </c>
      <c r="D174" s="178">
        <v>30</v>
      </c>
      <c r="E174" s="170" t="e">
        <f>#REF!</f>
        <v>#REF!</v>
      </c>
    </row>
    <row r="175" spans="1:5" ht="27.75" hidden="1" customHeight="1">
      <c r="A175" s="171">
        <v>173</v>
      </c>
      <c r="B175" s="169" t="s">
        <v>243</v>
      </c>
      <c r="C175" s="185" t="s">
        <v>244</v>
      </c>
      <c r="D175" s="178">
        <v>0.3</v>
      </c>
      <c r="E175" s="170" t="e">
        <f>#REF!</f>
        <v>#REF!</v>
      </c>
    </row>
    <row r="176" spans="1:5" hidden="1">
      <c r="A176" s="171">
        <v>174</v>
      </c>
      <c r="B176" s="169" t="s">
        <v>245</v>
      </c>
      <c r="C176" s="184">
        <v>270</v>
      </c>
      <c r="D176" s="178">
        <v>3.5</v>
      </c>
      <c r="E176" s="170" t="e">
        <f>#REF!</f>
        <v>#REF!</v>
      </c>
    </row>
    <row r="177" spans="1:5" hidden="1">
      <c r="A177" s="171">
        <v>175</v>
      </c>
      <c r="B177" s="169" t="s">
        <v>246</v>
      </c>
      <c r="C177" s="184">
        <v>417</v>
      </c>
      <c r="D177" s="178">
        <v>0.2</v>
      </c>
      <c r="E177" s="170" t="e">
        <f>#REF!</f>
        <v>#REF!</v>
      </c>
    </row>
    <row r="178" spans="1:5" hidden="1">
      <c r="A178" s="171">
        <v>176</v>
      </c>
      <c r="B178" s="169" t="s">
        <v>162</v>
      </c>
      <c r="C178" s="184">
        <v>191</v>
      </c>
      <c r="D178" s="178">
        <v>300.8</v>
      </c>
      <c r="E178" s="170" t="e">
        <f>#REF!</f>
        <v>#REF!</v>
      </c>
    </row>
    <row r="179" spans="1:5" hidden="1">
      <c r="A179" s="171">
        <v>177</v>
      </c>
      <c r="B179" s="169" t="s">
        <v>162</v>
      </c>
      <c r="C179" s="184">
        <v>241</v>
      </c>
      <c r="D179" s="178">
        <v>2.1</v>
      </c>
      <c r="E179" s="170" t="e">
        <f>#REF!</f>
        <v>#REF!</v>
      </c>
    </row>
    <row r="180" spans="1:5" hidden="1">
      <c r="A180" s="171">
        <v>178</v>
      </c>
      <c r="B180" s="169" t="s">
        <v>162</v>
      </c>
      <c r="C180" s="184">
        <v>481</v>
      </c>
      <c r="D180" s="178">
        <v>0.4</v>
      </c>
      <c r="E180" s="170" t="e">
        <f>#REF!</f>
        <v>#REF!</v>
      </c>
    </row>
    <row r="181" spans="1:5" hidden="1">
      <c r="A181" s="171">
        <v>179</v>
      </c>
      <c r="B181" s="169" t="s">
        <v>162</v>
      </c>
      <c r="C181" s="184">
        <v>189</v>
      </c>
      <c r="D181" s="178">
        <v>0.5</v>
      </c>
      <c r="E181" s="170" t="e">
        <f>#REF!</f>
        <v>#REF!</v>
      </c>
    </row>
    <row r="182" spans="1:5" hidden="1">
      <c r="A182" s="171">
        <v>180</v>
      </c>
      <c r="B182" s="169" t="s">
        <v>162</v>
      </c>
      <c r="C182" s="184" t="s">
        <v>247</v>
      </c>
      <c r="D182" s="178">
        <v>10</v>
      </c>
      <c r="E182" s="170" t="e">
        <f>#REF!</f>
        <v>#REF!</v>
      </c>
    </row>
    <row r="183" spans="1:5" hidden="1">
      <c r="A183" s="171">
        <v>181</v>
      </c>
      <c r="B183" s="169" t="s">
        <v>162</v>
      </c>
      <c r="C183" s="184">
        <v>144</v>
      </c>
      <c r="D183" s="178">
        <v>1</v>
      </c>
      <c r="E183" s="170" t="e">
        <f>#REF!</f>
        <v>#REF!</v>
      </c>
    </row>
    <row r="184" spans="1:5" hidden="1">
      <c r="A184" s="171">
        <v>182</v>
      </c>
      <c r="B184" s="169" t="s">
        <v>162</v>
      </c>
      <c r="C184" s="184">
        <v>207</v>
      </c>
      <c r="D184" s="178">
        <v>2.2999999999999998</v>
      </c>
      <c r="E184" s="170" t="e">
        <f>#REF!</f>
        <v>#REF!</v>
      </c>
    </row>
    <row r="185" spans="1:5" hidden="1">
      <c r="A185" s="171">
        <v>183</v>
      </c>
      <c r="B185" s="169" t="s">
        <v>162</v>
      </c>
      <c r="C185" s="184">
        <v>226</v>
      </c>
      <c r="D185" s="178">
        <v>0.5</v>
      </c>
      <c r="E185" s="170" t="e">
        <f>#REF!</f>
        <v>#REF!</v>
      </c>
    </row>
    <row r="186" spans="1:5" hidden="1">
      <c r="A186" s="171">
        <v>184</v>
      </c>
      <c r="B186" s="169" t="s">
        <v>162</v>
      </c>
      <c r="C186" s="184">
        <v>103</v>
      </c>
      <c r="D186" s="178">
        <v>1</v>
      </c>
      <c r="E186" s="170" t="e">
        <f>#REF!</f>
        <v>#REF!</v>
      </c>
    </row>
    <row r="187" spans="1:5" hidden="1">
      <c r="A187" s="171">
        <v>185</v>
      </c>
      <c r="B187" s="169" t="s">
        <v>234</v>
      </c>
      <c r="C187" s="184">
        <v>395</v>
      </c>
      <c r="D187" s="178">
        <v>70</v>
      </c>
      <c r="E187" s="170" t="e">
        <f>#REF!</f>
        <v>#REF!</v>
      </c>
    </row>
    <row r="188" spans="1:5" hidden="1">
      <c r="A188" s="171">
        <v>186</v>
      </c>
      <c r="B188" s="169" t="s">
        <v>162</v>
      </c>
      <c r="C188" s="184">
        <v>215</v>
      </c>
      <c r="D188" s="178">
        <v>51.8</v>
      </c>
      <c r="E188" s="170" t="e">
        <f>#REF!</f>
        <v>#REF!</v>
      </c>
    </row>
    <row r="189" spans="1:5" hidden="1">
      <c r="A189" s="171">
        <v>187</v>
      </c>
      <c r="B189" s="169" t="s">
        <v>242</v>
      </c>
      <c r="C189" s="184" t="s">
        <v>248</v>
      </c>
      <c r="D189" s="178">
        <v>10</v>
      </c>
      <c r="E189" s="170" t="e">
        <f>#REF!</f>
        <v>#REF!</v>
      </c>
    </row>
    <row r="190" spans="1:5" hidden="1">
      <c r="A190" s="171">
        <v>188</v>
      </c>
      <c r="B190" s="169" t="s">
        <v>231</v>
      </c>
      <c r="C190" s="184">
        <v>413</v>
      </c>
      <c r="D190" s="178">
        <v>1.5</v>
      </c>
      <c r="E190" s="170" t="e">
        <f>#REF!</f>
        <v>#REF!</v>
      </c>
    </row>
    <row r="191" spans="1:5" hidden="1">
      <c r="A191" s="171">
        <v>189</v>
      </c>
      <c r="B191" s="169" t="s">
        <v>249</v>
      </c>
      <c r="C191" s="184">
        <v>445</v>
      </c>
      <c r="D191" s="178">
        <v>0.5</v>
      </c>
      <c r="E191" s="170" t="e">
        <f>#REF!</f>
        <v>#REF!</v>
      </c>
    </row>
    <row r="192" spans="1:5" hidden="1">
      <c r="A192" s="171">
        <v>190</v>
      </c>
      <c r="B192" s="169" t="s">
        <v>219</v>
      </c>
      <c r="C192" s="184">
        <v>121</v>
      </c>
      <c r="D192" s="178">
        <v>2</v>
      </c>
      <c r="E192" s="170" t="e">
        <f>#REF!</f>
        <v>#REF!</v>
      </c>
    </row>
    <row r="193" spans="1:5" hidden="1">
      <c r="A193" s="171">
        <v>191</v>
      </c>
      <c r="B193" s="169" t="s">
        <v>162</v>
      </c>
      <c r="C193" s="184">
        <v>239</v>
      </c>
      <c r="D193" s="178">
        <v>258</v>
      </c>
      <c r="E193" s="170" t="e">
        <f>#REF!</f>
        <v>#REF!</v>
      </c>
    </row>
    <row r="194" spans="1:5" hidden="1">
      <c r="A194" s="171">
        <v>192</v>
      </c>
      <c r="B194" s="169" t="s">
        <v>162</v>
      </c>
      <c r="C194" s="184">
        <v>225</v>
      </c>
      <c r="D194" s="178">
        <v>6</v>
      </c>
      <c r="E194" s="170" t="e">
        <f>#REF!</f>
        <v>#REF!</v>
      </c>
    </row>
    <row r="195" spans="1:5" hidden="1">
      <c r="A195" s="171">
        <v>193</v>
      </c>
      <c r="B195" s="169" t="s">
        <v>162</v>
      </c>
      <c r="C195" s="184">
        <v>370</v>
      </c>
      <c r="D195" s="178">
        <v>0.3</v>
      </c>
      <c r="E195" s="170" t="e">
        <f>#REF!</f>
        <v>#REF!</v>
      </c>
    </row>
    <row r="196" spans="1:5" hidden="1">
      <c r="A196" s="171">
        <v>194</v>
      </c>
      <c r="B196" s="169" t="s">
        <v>162</v>
      </c>
      <c r="C196" s="184">
        <v>392</v>
      </c>
      <c r="D196" s="178">
        <v>100</v>
      </c>
      <c r="E196" s="170" t="e">
        <f>#REF!</f>
        <v>#REF!</v>
      </c>
    </row>
    <row r="197" spans="1:5" hidden="1">
      <c r="A197" s="171">
        <v>195</v>
      </c>
      <c r="B197" s="169" t="s">
        <v>250</v>
      </c>
      <c r="C197" s="184">
        <v>491</v>
      </c>
      <c r="D197" s="178">
        <v>50</v>
      </c>
      <c r="E197" s="170" t="e">
        <f>#REF!</f>
        <v>#REF!</v>
      </c>
    </row>
    <row r="198" spans="1:5" hidden="1">
      <c r="A198" s="171">
        <v>196</v>
      </c>
      <c r="B198" s="169" t="s">
        <v>162</v>
      </c>
      <c r="C198" s="184">
        <v>437</v>
      </c>
      <c r="D198" s="178">
        <v>70</v>
      </c>
      <c r="E198" s="170" t="e">
        <f>#REF!</f>
        <v>#REF!</v>
      </c>
    </row>
    <row r="199" spans="1:5" hidden="1">
      <c r="A199" s="171">
        <v>197</v>
      </c>
      <c r="B199" s="169" t="s">
        <v>251</v>
      </c>
      <c r="C199" s="184">
        <v>428</v>
      </c>
      <c r="D199" s="178">
        <v>65</v>
      </c>
      <c r="E199" s="170" t="e">
        <f>#REF!</f>
        <v>#REF!</v>
      </c>
    </row>
    <row r="200" spans="1:5" hidden="1">
      <c r="A200" s="171">
        <v>198</v>
      </c>
      <c r="B200" s="169" t="s">
        <v>252</v>
      </c>
      <c r="C200" s="184">
        <v>263</v>
      </c>
      <c r="D200" s="178">
        <v>12</v>
      </c>
      <c r="E200" s="170" t="e">
        <f>#REF!</f>
        <v>#REF!</v>
      </c>
    </row>
    <row r="201" spans="1:5" hidden="1">
      <c r="A201" s="171">
        <v>199</v>
      </c>
      <c r="B201" s="169" t="s">
        <v>252</v>
      </c>
      <c r="C201" s="184">
        <v>342</v>
      </c>
      <c r="D201" s="178">
        <v>12</v>
      </c>
      <c r="E201" s="170" t="e">
        <f>#REF!</f>
        <v>#REF!</v>
      </c>
    </row>
    <row r="202" spans="1:5" hidden="1">
      <c r="A202" s="171">
        <v>200</v>
      </c>
      <c r="B202" s="169" t="s">
        <v>233</v>
      </c>
      <c r="C202" s="184">
        <v>182</v>
      </c>
      <c r="D202" s="178">
        <v>0.5</v>
      </c>
      <c r="E202" s="170" t="e">
        <f>#REF!</f>
        <v>#REF!</v>
      </c>
    </row>
    <row r="203" spans="1:5" hidden="1">
      <c r="A203" s="171">
        <v>201</v>
      </c>
      <c r="B203" s="169" t="s">
        <v>162</v>
      </c>
      <c r="C203" s="184">
        <v>394</v>
      </c>
      <c r="D203" s="178">
        <v>0.5</v>
      </c>
      <c r="E203" s="170" t="e">
        <f>#REF!</f>
        <v>#REF!</v>
      </c>
    </row>
    <row r="204" spans="1:5" hidden="1">
      <c r="A204" s="171">
        <v>202</v>
      </c>
      <c r="B204" s="169" t="s">
        <v>162</v>
      </c>
      <c r="C204" s="184">
        <v>36</v>
      </c>
      <c r="D204" s="178">
        <v>264</v>
      </c>
      <c r="E204" s="170" t="e">
        <f>#REF!</f>
        <v>#REF!</v>
      </c>
    </row>
    <row r="205" spans="1:5" hidden="1">
      <c r="A205" s="171">
        <v>203</v>
      </c>
      <c r="B205" s="169" t="s">
        <v>162</v>
      </c>
      <c r="C205" s="184">
        <v>301</v>
      </c>
      <c r="D205" s="178">
        <v>0.3</v>
      </c>
      <c r="E205" s="170" t="e">
        <f>#REF!</f>
        <v>#REF!</v>
      </c>
    </row>
    <row r="206" spans="1:5" hidden="1">
      <c r="A206" s="171">
        <v>204</v>
      </c>
      <c r="B206" s="169" t="s">
        <v>162</v>
      </c>
      <c r="C206" s="184">
        <v>308</v>
      </c>
      <c r="D206" s="178">
        <v>0.5</v>
      </c>
      <c r="E206" s="170" t="e">
        <f>#REF!</f>
        <v>#REF!</v>
      </c>
    </row>
    <row r="207" spans="1:5" hidden="1">
      <c r="A207" s="171">
        <v>205</v>
      </c>
      <c r="B207" s="169" t="s">
        <v>162</v>
      </c>
      <c r="C207" s="184">
        <v>397</v>
      </c>
      <c r="D207" s="178">
        <v>0.2</v>
      </c>
      <c r="E207" s="170" t="e">
        <f>#REF!</f>
        <v>#REF!</v>
      </c>
    </row>
    <row r="208" spans="1:5" ht="12.75" hidden="1" customHeight="1">
      <c r="A208" s="171">
        <v>206</v>
      </c>
      <c r="B208" s="169" t="s">
        <v>162</v>
      </c>
      <c r="C208" s="184">
        <v>68</v>
      </c>
      <c r="D208" s="178">
        <v>100</v>
      </c>
      <c r="E208" s="170" t="e">
        <f>#REF!</f>
        <v>#REF!</v>
      </c>
    </row>
    <row r="209" spans="1:7" hidden="1">
      <c r="A209" s="171">
        <v>207</v>
      </c>
      <c r="B209" s="169" t="s">
        <v>228</v>
      </c>
      <c r="C209" s="184">
        <v>33</v>
      </c>
      <c r="D209" s="178">
        <v>5</v>
      </c>
      <c r="E209" s="170" t="e">
        <f>#REF!</f>
        <v>#REF!</v>
      </c>
    </row>
    <row r="210" spans="1:7" hidden="1">
      <c r="A210" s="171">
        <v>208</v>
      </c>
      <c r="B210" s="169" t="s">
        <v>162</v>
      </c>
      <c r="C210" s="184">
        <v>383</v>
      </c>
      <c r="D210" s="178">
        <v>1.5</v>
      </c>
      <c r="E210" s="170" t="e">
        <f>#REF!</f>
        <v>#REF!</v>
      </c>
    </row>
    <row r="211" spans="1:7" hidden="1">
      <c r="A211" s="171">
        <v>209</v>
      </c>
      <c r="B211" s="169" t="s">
        <v>219</v>
      </c>
      <c r="C211" s="184">
        <v>224</v>
      </c>
      <c r="D211" s="178">
        <v>10</v>
      </c>
      <c r="E211" s="170" t="e">
        <f>#REF!</f>
        <v>#REF!</v>
      </c>
    </row>
    <row r="212" spans="1:7" hidden="1">
      <c r="A212" s="171">
        <v>210</v>
      </c>
      <c r="B212" s="169" t="s">
        <v>233</v>
      </c>
      <c r="C212" s="184">
        <v>377</v>
      </c>
      <c r="D212" s="178">
        <v>0.4</v>
      </c>
      <c r="E212" s="170" t="e">
        <f>#REF!</f>
        <v>#REF!</v>
      </c>
    </row>
    <row r="213" spans="1:7" hidden="1">
      <c r="A213" s="171">
        <v>211</v>
      </c>
      <c r="B213" s="169" t="s">
        <v>162</v>
      </c>
      <c r="C213" s="184">
        <v>89</v>
      </c>
      <c r="D213" s="178">
        <v>0.3</v>
      </c>
      <c r="E213" s="170" t="e">
        <f>#REF!</f>
        <v>#REF!</v>
      </c>
    </row>
    <row r="214" spans="1:7" hidden="1">
      <c r="A214" s="171">
        <v>212</v>
      </c>
      <c r="B214" s="169" t="s">
        <v>162</v>
      </c>
      <c r="C214" s="184">
        <v>298</v>
      </c>
      <c r="D214" s="178">
        <v>0.5</v>
      </c>
      <c r="E214" s="170" t="e">
        <f>#REF!</f>
        <v>#REF!</v>
      </c>
    </row>
    <row r="215" spans="1:7" hidden="1">
      <c r="A215" s="171">
        <v>213</v>
      </c>
      <c r="B215" s="169" t="s">
        <v>162</v>
      </c>
      <c r="C215" s="184">
        <v>120</v>
      </c>
      <c r="D215" s="178">
        <v>74.5</v>
      </c>
      <c r="E215" s="170" t="e">
        <f>#REF!</f>
        <v>#REF!</v>
      </c>
    </row>
    <row r="216" spans="1:7" hidden="1">
      <c r="A216" s="171">
        <v>214</v>
      </c>
      <c r="B216" s="169" t="s">
        <v>162</v>
      </c>
      <c r="C216" s="184">
        <v>187</v>
      </c>
      <c r="D216" s="178">
        <v>0.2</v>
      </c>
      <c r="E216" s="170" t="e">
        <f>#REF!</f>
        <v>#REF!</v>
      </c>
    </row>
    <row r="217" spans="1:7" hidden="1">
      <c r="A217" s="171">
        <v>215</v>
      </c>
      <c r="B217" s="169" t="s">
        <v>162</v>
      </c>
      <c r="C217" s="184">
        <v>449</v>
      </c>
      <c r="D217" s="178">
        <v>0.4</v>
      </c>
      <c r="E217" s="170" t="e">
        <f>#REF!</f>
        <v>#REF!</v>
      </c>
    </row>
    <row r="218" spans="1:7" hidden="1">
      <c r="A218" s="171">
        <v>216</v>
      </c>
      <c r="B218" s="169" t="s">
        <v>242</v>
      </c>
      <c r="C218" s="184">
        <v>442</v>
      </c>
      <c r="D218" s="178">
        <v>1</v>
      </c>
      <c r="E218" s="170" t="e">
        <f>#REF!</f>
        <v>#REF!</v>
      </c>
    </row>
    <row r="219" spans="1:7" hidden="1">
      <c r="A219" s="171">
        <v>217</v>
      </c>
      <c r="B219" s="169" t="s">
        <v>162</v>
      </c>
      <c r="C219" s="184">
        <v>323</v>
      </c>
      <c r="D219" s="178">
        <v>0.3</v>
      </c>
      <c r="E219" s="170" t="e">
        <f>#REF!</f>
        <v>#REF!</v>
      </c>
    </row>
    <row r="220" spans="1:7" ht="18" hidden="1" customHeight="1">
      <c r="A220" s="171">
        <v>218</v>
      </c>
      <c r="B220" s="169" t="s">
        <v>253</v>
      </c>
      <c r="C220" s="184" t="s">
        <v>254</v>
      </c>
      <c r="D220" s="178">
        <v>174.2</v>
      </c>
      <c r="E220" s="170" t="e">
        <f>#REF!</f>
        <v>#REF!</v>
      </c>
    </row>
    <row r="221" spans="1:7" ht="16.5" hidden="1" customHeight="1">
      <c r="A221" s="171">
        <v>219</v>
      </c>
      <c r="B221" s="169" t="s">
        <v>255</v>
      </c>
      <c r="C221" s="184">
        <v>429</v>
      </c>
      <c r="D221" s="178">
        <v>2</v>
      </c>
      <c r="E221" s="170" t="e">
        <f>#REF!</f>
        <v>#REF!</v>
      </c>
    </row>
    <row r="222" spans="1:7" hidden="1">
      <c r="A222" s="171">
        <v>220</v>
      </c>
      <c r="B222" s="169" t="s">
        <v>256</v>
      </c>
      <c r="C222" s="184" t="s">
        <v>257</v>
      </c>
      <c r="D222" s="178">
        <v>6</v>
      </c>
      <c r="E222" s="170" t="e">
        <f>#REF!</f>
        <v>#REF!</v>
      </c>
    </row>
    <row r="223" spans="1:7" ht="19.5" hidden="1" customHeight="1">
      <c r="A223" s="171">
        <v>221</v>
      </c>
      <c r="B223" s="169" t="s">
        <v>162</v>
      </c>
      <c r="C223" s="186" t="s">
        <v>258</v>
      </c>
      <c r="D223" s="178">
        <v>0.15</v>
      </c>
      <c r="E223" s="170" t="e">
        <f>#REF!</f>
        <v>#REF!</v>
      </c>
    </row>
    <row r="224" spans="1:7" ht="15.75" hidden="1">
      <c r="A224" s="180"/>
      <c r="B224" s="180"/>
      <c r="C224" s="180"/>
      <c r="D224" s="182">
        <f>SUM(D3:D223)</f>
        <v>6249.2999999999984</v>
      </c>
      <c r="E224" s="177" t="e">
        <f>SUM(E3:E223)</f>
        <v>#REF!</v>
      </c>
      <c r="G224" s="181">
        <v>6249.3</v>
      </c>
    </row>
    <row r="227" spans="6:6">
      <c r="F227" s="175">
        <f>D224-G224</f>
        <v>0</v>
      </c>
    </row>
  </sheetData>
  <autoFilter ref="A2:D224">
    <filterColumn colId="2">
      <filters>
        <filter val="284"/>
      </filters>
    </filterColumn>
  </autoFilter>
  <printOptions horizontalCentered="1"/>
  <pageMargins left="0.39370078740157483" right="0.19685039370078741" top="0.19685039370078741" bottom="0.19685039370078741" header="0.31496062992125984" footer="0.31496062992125984"/>
  <pageSetup paperSize="9" fitToHeight="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План тех мер (вода)</vt:lpstr>
      <vt:lpstr>График по кредиту</vt:lpstr>
      <vt:lpstr>&gt; 5 </vt:lpstr>
      <vt:lpstr>общая вода</vt:lpstr>
      <vt:lpstr>'&gt; 5 '!Область_печати</vt:lpstr>
      <vt:lpstr>'График по кредиту'!Область_печати</vt:lpstr>
      <vt:lpstr>'План тех мер (вода)'!Область_печати</vt:lpstr>
    </vt:vector>
  </TitlesOfParts>
  <Company>acs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M.Kolmogorova</dc:creator>
  <cp:lastModifiedBy>M.Kolmogorova</cp:lastModifiedBy>
  <cp:lastPrinted>2014-03-19T06:47:02Z</cp:lastPrinted>
  <dcterms:created xsi:type="dcterms:W3CDTF">2011-05-06T07:21:20Z</dcterms:created>
  <dcterms:modified xsi:type="dcterms:W3CDTF">2014-04-04T00:26:33Z</dcterms:modified>
</cp:coreProperties>
</file>